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smitri/Dropbox/writing/papers/philippe_evolution/"/>
    </mc:Choice>
  </mc:AlternateContent>
  <xr:revisionPtr revIDLastSave="0" documentId="13_ncr:1_{2FAACA24-2722-4A47-AFA8-9029DB4D0D75}" xr6:coauthVersionLast="47" xr6:coauthVersionMax="47" xr10:uidLastSave="{00000000-0000-0000-0000-000000000000}"/>
  <bookViews>
    <workbookView xWindow="-35980" yWindow="3220" windowWidth="34180" windowHeight="19840" xr2:uid="{00000000-000D-0000-FFFF-FFFF00000000}"/>
  </bookViews>
  <sheets>
    <sheet name="ReadMe" sheetId="29" r:id="rId1"/>
    <sheet name="At11-Ct21" sheetId="5" r:id="rId2"/>
    <sheet name="At11-Ct22" sheetId="6" r:id="rId3"/>
    <sheet name="At11-Ct23" sheetId="7" r:id="rId4"/>
    <sheet name="At11-Ct24" sheetId="8" r:id="rId5"/>
    <sheet name="At11-Ct25" sheetId="9" r:id="rId6"/>
    <sheet name="At12-Ct21 biorep1" sheetId="10" r:id="rId7"/>
    <sheet name="At12-Ct21 biorep2" sheetId="24" r:id="rId8"/>
    <sheet name="At12-Ct22 biorep1" sheetId="11" r:id="rId9"/>
    <sheet name="At12-Ct22 biorep2" sheetId="25" r:id="rId10"/>
    <sheet name="At12-Ct23" sheetId="12" r:id="rId11"/>
    <sheet name="At12-Ct24" sheetId="13" r:id="rId12"/>
    <sheet name="At12-Ct25" sheetId="14" r:id="rId13"/>
    <sheet name="At41-Ct41" sheetId="15" r:id="rId14"/>
    <sheet name="At42-Ct42" sheetId="16" r:id="rId15"/>
    <sheet name="At43-Ct43 biorep1" sheetId="17" r:id="rId16"/>
    <sheet name="At43-Ct43 biorep2" sheetId="27" r:id="rId17"/>
    <sheet name="At43-Ct43 biorep3 (onlyCFU)" sheetId="26" r:id="rId18"/>
    <sheet name="At44-Ct44" sheetId="18" r:id="rId19"/>
    <sheet name="At45-Ct45" sheetId="20" r:id="rId20"/>
    <sheet name="transfer At21-Ct21 biorep1" sheetId="19" r:id="rId21"/>
    <sheet name="transfer At21 -Ct21 biorep2" sheetId="28" r:id="rId22"/>
    <sheet name="transfer At21-Ct22" sheetId="21" r:id="rId23"/>
    <sheet name="transfer At12-Ct21" sheetId="22" r:id="rId24"/>
    <sheet name="transfer At12-Ct22" sheetId="23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5" i="20" l="1"/>
  <c r="U65" i="20"/>
  <c r="O65" i="20"/>
  <c r="P65" i="20"/>
  <c r="J65" i="20"/>
  <c r="D151" i="23"/>
  <c r="C151" i="23"/>
  <c r="D150" i="23"/>
  <c r="C150" i="23"/>
  <c r="D149" i="23"/>
  <c r="C149" i="23"/>
  <c r="D148" i="23"/>
  <c r="G147" i="23" s="1"/>
  <c r="C148" i="23"/>
  <c r="C147" i="23"/>
  <c r="D146" i="23"/>
  <c r="C146" i="23"/>
  <c r="D145" i="23"/>
  <c r="C145" i="23"/>
  <c r="D144" i="23"/>
  <c r="C144" i="23"/>
  <c r="D143" i="23"/>
  <c r="C143" i="23"/>
  <c r="D142" i="23"/>
  <c r="C142" i="23"/>
  <c r="D141" i="23"/>
  <c r="C141" i="23"/>
  <c r="C140" i="23"/>
  <c r="D139" i="23"/>
  <c r="C139" i="23"/>
  <c r="D138" i="23"/>
  <c r="C138" i="23"/>
  <c r="D137" i="23"/>
  <c r="C137" i="23"/>
  <c r="D136" i="23"/>
  <c r="C136" i="23"/>
  <c r="D135" i="23"/>
  <c r="C135" i="23"/>
  <c r="D134" i="23"/>
  <c r="C134" i="23"/>
  <c r="C133" i="23"/>
  <c r="D132" i="23"/>
  <c r="C132" i="23"/>
  <c r="D131" i="23"/>
  <c r="C131" i="23"/>
  <c r="D130" i="23"/>
  <c r="C130" i="23"/>
  <c r="D129" i="23"/>
  <c r="C129" i="23"/>
  <c r="D128" i="23"/>
  <c r="C128" i="23"/>
  <c r="D127" i="23"/>
  <c r="C127" i="23"/>
  <c r="C126" i="23"/>
  <c r="D125" i="23"/>
  <c r="C125" i="23"/>
  <c r="D124" i="23"/>
  <c r="C124" i="23"/>
  <c r="D123" i="23"/>
  <c r="C123" i="23"/>
  <c r="D122" i="23"/>
  <c r="C122" i="23"/>
  <c r="D121" i="23"/>
  <c r="C121" i="23"/>
  <c r="D120" i="23"/>
  <c r="C120" i="23"/>
  <c r="C119" i="23"/>
  <c r="D118" i="23"/>
  <c r="C118" i="23"/>
  <c r="D117" i="23"/>
  <c r="C117" i="23"/>
  <c r="E116" i="23"/>
  <c r="D116" i="23"/>
  <c r="C116" i="23"/>
  <c r="D115" i="23"/>
  <c r="C115" i="23"/>
  <c r="D114" i="23"/>
  <c r="G113" i="23" s="1"/>
  <c r="C114" i="23"/>
  <c r="D113" i="23"/>
  <c r="G111" i="23" s="1"/>
  <c r="C113" i="23"/>
  <c r="C112" i="23"/>
  <c r="D111" i="23"/>
  <c r="C111" i="23"/>
  <c r="D110" i="23"/>
  <c r="C110" i="23"/>
  <c r="E109" i="23"/>
  <c r="D109" i="23"/>
  <c r="C109" i="23"/>
  <c r="D108" i="23"/>
  <c r="C108" i="23"/>
  <c r="D107" i="23"/>
  <c r="G107" i="23" s="1"/>
  <c r="C107" i="23"/>
  <c r="D106" i="23"/>
  <c r="C106" i="23"/>
  <c r="C105" i="23"/>
  <c r="D104" i="23"/>
  <c r="C104" i="23"/>
  <c r="D103" i="23"/>
  <c r="C103" i="23"/>
  <c r="D102" i="23"/>
  <c r="C102" i="23"/>
  <c r="D101" i="23"/>
  <c r="G100" i="23" s="1"/>
  <c r="C101" i="23"/>
  <c r="D100" i="23"/>
  <c r="C100" i="23"/>
  <c r="D99" i="23"/>
  <c r="C99" i="23"/>
  <c r="C98" i="23"/>
  <c r="D97" i="23"/>
  <c r="C97" i="23"/>
  <c r="D96" i="23"/>
  <c r="G96" i="23" s="1"/>
  <c r="C96" i="23"/>
  <c r="D95" i="23"/>
  <c r="C95" i="23"/>
  <c r="D94" i="23"/>
  <c r="C94" i="23"/>
  <c r="D93" i="23"/>
  <c r="C93" i="23"/>
  <c r="D92" i="23"/>
  <c r="G91" i="23" s="1"/>
  <c r="C92" i="23"/>
  <c r="C91" i="23"/>
  <c r="D90" i="23"/>
  <c r="C90" i="23"/>
  <c r="D89" i="23"/>
  <c r="C89" i="23"/>
  <c r="D88" i="23"/>
  <c r="G87" i="23" s="1"/>
  <c r="C88" i="23"/>
  <c r="D87" i="23"/>
  <c r="C87" i="23"/>
  <c r="D86" i="23"/>
  <c r="C86" i="23"/>
  <c r="D85" i="23"/>
  <c r="C85" i="23"/>
  <c r="C84" i="23"/>
  <c r="D83" i="23"/>
  <c r="G82" i="23" s="1"/>
  <c r="C83" i="23"/>
  <c r="D82" i="23"/>
  <c r="C82" i="23"/>
  <c r="D81" i="23"/>
  <c r="C81" i="23"/>
  <c r="D80" i="23"/>
  <c r="C80" i="23"/>
  <c r="D79" i="23"/>
  <c r="G79" i="23" s="1"/>
  <c r="C79" i="23"/>
  <c r="D78" i="23"/>
  <c r="C78" i="23"/>
  <c r="C77" i="23"/>
  <c r="D76" i="23"/>
  <c r="C76" i="23"/>
  <c r="D75" i="23"/>
  <c r="C75" i="23"/>
  <c r="D74" i="23"/>
  <c r="C74" i="23"/>
  <c r="D73" i="23"/>
  <c r="C73" i="23"/>
  <c r="D72" i="23"/>
  <c r="C72" i="23"/>
  <c r="D71" i="23"/>
  <c r="C71" i="23"/>
  <c r="C70" i="23"/>
  <c r="D69" i="23"/>
  <c r="C69" i="23"/>
  <c r="D68" i="23"/>
  <c r="C68" i="23"/>
  <c r="D67" i="23"/>
  <c r="C67" i="23"/>
  <c r="E66" i="23"/>
  <c r="D66" i="23"/>
  <c r="C66" i="23"/>
  <c r="D65" i="23"/>
  <c r="C65" i="23"/>
  <c r="E64" i="23"/>
  <c r="D64" i="23"/>
  <c r="C64" i="23"/>
  <c r="C63" i="23"/>
  <c r="E62" i="23"/>
  <c r="D62" i="23"/>
  <c r="C62" i="23"/>
  <c r="D61" i="23"/>
  <c r="C61" i="23"/>
  <c r="E60" i="23"/>
  <c r="D60" i="23"/>
  <c r="G59" i="23" s="1"/>
  <c r="C60" i="23"/>
  <c r="D59" i="23"/>
  <c r="C59" i="23"/>
  <c r="E58" i="23"/>
  <c r="F57" i="23" s="1"/>
  <c r="D58" i="23"/>
  <c r="G57" i="23" s="1"/>
  <c r="C58" i="23"/>
  <c r="D57" i="23"/>
  <c r="C57" i="23"/>
  <c r="C56" i="23"/>
  <c r="D55" i="23"/>
  <c r="C55" i="23"/>
  <c r="D54" i="23"/>
  <c r="G54" i="23" s="1"/>
  <c r="C54" i="23"/>
  <c r="D53" i="23"/>
  <c r="C53" i="23"/>
  <c r="E52" i="23"/>
  <c r="D52" i="23"/>
  <c r="C52" i="23"/>
  <c r="D51" i="23"/>
  <c r="C51" i="23"/>
  <c r="D50" i="23"/>
  <c r="G49" i="23" s="1"/>
  <c r="C50" i="23"/>
  <c r="E49" i="23"/>
  <c r="C49" i="23"/>
  <c r="D48" i="23"/>
  <c r="C48" i="23"/>
  <c r="D47" i="23"/>
  <c r="C47" i="23"/>
  <c r="D46" i="23"/>
  <c r="G45" i="23" s="1"/>
  <c r="C46" i="23"/>
  <c r="D45" i="23"/>
  <c r="C45" i="23"/>
  <c r="E44" i="23"/>
  <c r="F43" i="23" s="1"/>
  <c r="D44" i="23"/>
  <c r="G42" i="23" s="1"/>
  <c r="C44" i="23"/>
  <c r="E43" i="23"/>
  <c r="D43" i="23"/>
  <c r="G41" i="23" s="1"/>
  <c r="C43" i="23"/>
  <c r="C42" i="23"/>
  <c r="E41" i="23"/>
  <c r="F40" i="23" s="1"/>
  <c r="D41" i="23"/>
  <c r="C41" i="23"/>
  <c r="D40" i="23"/>
  <c r="C40" i="23"/>
  <c r="S32" i="23"/>
  <c r="E151" i="23" s="1"/>
  <c r="R32" i="23"/>
  <c r="E144" i="23" s="1"/>
  <c r="Q32" i="23"/>
  <c r="E137" i="23" s="1"/>
  <c r="P32" i="23"/>
  <c r="E130" i="23" s="1"/>
  <c r="O32" i="23"/>
  <c r="E123" i="23" s="1"/>
  <c r="N32" i="23"/>
  <c r="M32" i="23"/>
  <c r="L32" i="23"/>
  <c r="E102" i="23" s="1"/>
  <c r="K32" i="23"/>
  <c r="E95" i="23" s="1"/>
  <c r="J32" i="23"/>
  <c r="E88" i="23" s="1"/>
  <c r="I32" i="23"/>
  <c r="E81" i="23" s="1"/>
  <c r="H32" i="23"/>
  <c r="E74" i="23" s="1"/>
  <c r="G32" i="23"/>
  <c r="E67" i="23" s="1"/>
  <c r="F32" i="23"/>
  <c r="E32" i="23"/>
  <c r="E53" i="23" s="1"/>
  <c r="G52" i="23" s="1"/>
  <c r="D32" i="23"/>
  <c r="E46" i="23" s="1"/>
  <c r="S31" i="23"/>
  <c r="E150" i="23" s="1"/>
  <c r="R31" i="23"/>
  <c r="E143" i="23" s="1"/>
  <c r="Q31" i="23"/>
  <c r="E136" i="23" s="1"/>
  <c r="P31" i="23"/>
  <c r="E129" i="23" s="1"/>
  <c r="O31" i="23"/>
  <c r="E122" i="23" s="1"/>
  <c r="G121" i="23" s="1"/>
  <c r="N31" i="23"/>
  <c r="E115" i="23" s="1"/>
  <c r="M31" i="23"/>
  <c r="E108" i="23" s="1"/>
  <c r="G108" i="23" s="1"/>
  <c r="L31" i="23"/>
  <c r="E101" i="23" s="1"/>
  <c r="K31" i="23"/>
  <c r="E94" i="23" s="1"/>
  <c r="J31" i="23"/>
  <c r="E87" i="23" s="1"/>
  <c r="I31" i="23"/>
  <c r="E80" i="23" s="1"/>
  <c r="H31" i="23"/>
  <c r="E73" i="23" s="1"/>
  <c r="G31" i="23"/>
  <c r="F31" i="23"/>
  <c r="E59" i="23" s="1"/>
  <c r="G58" i="23" s="1"/>
  <c r="E31" i="23"/>
  <c r="D31" i="23"/>
  <c r="E45" i="23" s="1"/>
  <c r="G44" i="23" s="1"/>
  <c r="S30" i="23"/>
  <c r="E149" i="23" s="1"/>
  <c r="R30" i="23"/>
  <c r="E142" i="23" s="1"/>
  <c r="Q30" i="23"/>
  <c r="E135" i="23" s="1"/>
  <c r="P30" i="23"/>
  <c r="E128" i="23" s="1"/>
  <c r="O30" i="23"/>
  <c r="E121" i="23" s="1"/>
  <c r="N30" i="23"/>
  <c r="E114" i="23" s="1"/>
  <c r="M30" i="23"/>
  <c r="E107" i="23" s="1"/>
  <c r="L30" i="23"/>
  <c r="E100" i="23" s="1"/>
  <c r="K30" i="23"/>
  <c r="E93" i="23" s="1"/>
  <c r="J30" i="23"/>
  <c r="E86" i="23" s="1"/>
  <c r="I30" i="23"/>
  <c r="E79" i="23" s="1"/>
  <c r="H30" i="23"/>
  <c r="E72" i="23" s="1"/>
  <c r="G30" i="23"/>
  <c r="E65" i="23" s="1"/>
  <c r="F64" i="23" s="1"/>
  <c r="F30" i="23"/>
  <c r="E30" i="23"/>
  <c r="E51" i="23" s="1"/>
  <c r="D30" i="23"/>
  <c r="S29" i="23"/>
  <c r="E148" i="23" s="1"/>
  <c r="R29" i="23"/>
  <c r="E141" i="23" s="1"/>
  <c r="Q29" i="23"/>
  <c r="E134" i="23" s="1"/>
  <c r="P29" i="23"/>
  <c r="E127" i="23" s="1"/>
  <c r="O29" i="23"/>
  <c r="E120" i="23" s="1"/>
  <c r="N29" i="23"/>
  <c r="E113" i="23" s="1"/>
  <c r="M29" i="23"/>
  <c r="E106" i="23" s="1"/>
  <c r="L29" i="23"/>
  <c r="E99" i="23" s="1"/>
  <c r="K29" i="23"/>
  <c r="E92" i="23" s="1"/>
  <c r="J29" i="23"/>
  <c r="E85" i="23" s="1"/>
  <c r="I29" i="23"/>
  <c r="E78" i="23" s="1"/>
  <c r="H29" i="23"/>
  <c r="E71" i="23" s="1"/>
  <c r="G29" i="23"/>
  <c r="F29" i="23"/>
  <c r="E57" i="23" s="1"/>
  <c r="E29" i="23"/>
  <c r="E50" i="23" s="1"/>
  <c r="D29" i="23"/>
  <c r="S28" i="23"/>
  <c r="E147" i="23" s="1"/>
  <c r="R28" i="23"/>
  <c r="E140" i="23" s="1"/>
  <c r="Q28" i="23"/>
  <c r="E133" i="23" s="1"/>
  <c r="P28" i="23"/>
  <c r="E126" i="23" s="1"/>
  <c r="O28" i="23"/>
  <c r="E119" i="23" s="1"/>
  <c r="N28" i="23"/>
  <c r="E112" i="23" s="1"/>
  <c r="M28" i="23"/>
  <c r="E105" i="23" s="1"/>
  <c r="L28" i="23"/>
  <c r="E98" i="23" s="1"/>
  <c r="K28" i="23"/>
  <c r="E91" i="23" s="1"/>
  <c r="J28" i="23"/>
  <c r="E84" i="23" s="1"/>
  <c r="I28" i="23"/>
  <c r="E77" i="23" s="1"/>
  <c r="H28" i="23"/>
  <c r="E70" i="23" s="1"/>
  <c r="G28" i="23"/>
  <c r="E63" i="23" s="1"/>
  <c r="F62" i="23" s="1"/>
  <c r="F28" i="23"/>
  <c r="E56" i="23" s="1"/>
  <c r="E28" i="23"/>
  <c r="D28" i="23"/>
  <c r="E42" i="23" s="1"/>
  <c r="F41" i="23" s="1"/>
  <c r="S27" i="23"/>
  <c r="E146" i="23" s="1"/>
  <c r="R27" i="23"/>
  <c r="E139" i="23" s="1"/>
  <c r="Q27" i="23"/>
  <c r="E132" i="23" s="1"/>
  <c r="P27" i="23"/>
  <c r="E125" i="23" s="1"/>
  <c r="O27" i="23"/>
  <c r="E118" i="23" s="1"/>
  <c r="N27" i="23"/>
  <c r="E111" i="23" s="1"/>
  <c r="M27" i="23"/>
  <c r="E104" i="23" s="1"/>
  <c r="L27" i="23"/>
  <c r="E97" i="23" s="1"/>
  <c r="K27" i="23"/>
  <c r="E90" i="23" s="1"/>
  <c r="J27" i="23"/>
  <c r="E83" i="23" s="1"/>
  <c r="I27" i="23"/>
  <c r="E76" i="23" s="1"/>
  <c r="H27" i="23"/>
  <c r="E69" i="23" s="1"/>
  <c r="G27" i="23"/>
  <c r="F27" i="23"/>
  <c r="E55" i="23" s="1"/>
  <c r="E27" i="23"/>
  <c r="E48" i="23" s="1"/>
  <c r="D27" i="23"/>
  <c r="S26" i="23"/>
  <c r="E145" i="23" s="1"/>
  <c r="O55" i="23" s="1"/>
  <c r="R26" i="23"/>
  <c r="E138" i="23" s="1"/>
  <c r="O54" i="23" s="1"/>
  <c r="Q26" i="23"/>
  <c r="E131" i="23" s="1"/>
  <c r="O53" i="23" s="1"/>
  <c r="P26" i="23"/>
  <c r="E124" i="23" s="1"/>
  <c r="O52" i="23" s="1"/>
  <c r="O26" i="23"/>
  <c r="E117" i="23" s="1"/>
  <c r="O51" i="23" s="1"/>
  <c r="N26" i="23"/>
  <c r="E110" i="23" s="1"/>
  <c r="O50" i="23" s="1"/>
  <c r="M26" i="23"/>
  <c r="E103" i="23" s="1"/>
  <c r="O49" i="23" s="1"/>
  <c r="L26" i="23"/>
  <c r="E96" i="23" s="1"/>
  <c r="O48" i="23" s="1"/>
  <c r="K26" i="23"/>
  <c r="E89" i="23" s="1"/>
  <c r="O47" i="23" s="1"/>
  <c r="J26" i="23"/>
  <c r="E82" i="23" s="1"/>
  <c r="O46" i="23" s="1"/>
  <c r="I26" i="23"/>
  <c r="E75" i="23" s="1"/>
  <c r="O45" i="23" s="1"/>
  <c r="H26" i="23"/>
  <c r="E68" i="23" s="1"/>
  <c r="O44" i="23" s="1"/>
  <c r="G26" i="23"/>
  <c r="E61" i="23" s="1"/>
  <c r="O43" i="23" s="1"/>
  <c r="F26" i="23"/>
  <c r="E54" i="23" s="1"/>
  <c r="O42" i="23" s="1"/>
  <c r="E26" i="23"/>
  <c r="E47" i="23" s="1"/>
  <c r="O41" i="23" s="1"/>
  <c r="D26" i="23"/>
  <c r="E40" i="23" s="1"/>
  <c r="F119" i="23" l="1"/>
  <c r="F120" i="23"/>
  <c r="F68" i="23"/>
  <c r="F69" i="23"/>
  <c r="F70" i="23"/>
  <c r="G69" i="23"/>
  <c r="G71" i="23"/>
  <c r="F71" i="23"/>
  <c r="P40" i="23"/>
  <c r="X40" i="23" s="1"/>
  <c r="G75" i="23"/>
  <c r="F75" i="23"/>
  <c r="G131" i="23"/>
  <c r="F131" i="23"/>
  <c r="F132" i="23"/>
  <c r="F133" i="23"/>
  <c r="F134" i="23"/>
  <c r="G134" i="23"/>
  <c r="G122" i="23"/>
  <c r="G135" i="23"/>
  <c r="F82" i="23"/>
  <c r="P46" i="23" s="1"/>
  <c r="X46" i="23" s="1"/>
  <c r="F83" i="23"/>
  <c r="F84" i="23"/>
  <c r="F85" i="23"/>
  <c r="G70" i="23"/>
  <c r="G83" i="23"/>
  <c r="J46" i="23" s="1"/>
  <c r="G143" i="23"/>
  <c r="F89" i="23"/>
  <c r="F90" i="23"/>
  <c r="F91" i="23"/>
  <c r="F92" i="23"/>
  <c r="G93" i="23"/>
  <c r="G68" i="23"/>
  <c r="G80" i="23"/>
  <c r="G94" i="23"/>
  <c r="F97" i="23"/>
  <c r="F98" i="23"/>
  <c r="G97" i="23"/>
  <c r="G99" i="23"/>
  <c r="F99" i="23"/>
  <c r="G72" i="23"/>
  <c r="G85" i="23"/>
  <c r="G132" i="23"/>
  <c r="G47" i="23"/>
  <c r="F47" i="23"/>
  <c r="F48" i="23"/>
  <c r="G103" i="23"/>
  <c r="F103" i="23"/>
  <c r="F104" i="23"/>
  <c r="F49" i="23"/>
  <c r="G48" i="23"/>
  <c r="F105" i="23"/>
  <c r="G50" i="23"/>
  <c r="F50" i="23"/>
  <c r="G51" i="23"/>
  <c r="F106" i="23"/>
  <c r="G106" i="23"/>
  <c r="G61" i="23"/>
  <c r="G115" i="23"/>
  <c r="G119" i="23"/>
  <c r="G124" i="23"/>
  <c r="G150" i="23"/>
  <c r="F117" i="23"/>
  <c r="F118" i="23"/>
  <c r="F124" i="23"/>
  <c r="F125" i="23"/>
  <c r="F126" i="23"/>
  <c r="G125" i="23"/>
  <c r="G127" i="23"/>
  <c r="F127" i="23"/>
  <c r="G73" i="23"/>
  <c r="F76" i="23"/>
  <c r="F77" i="23"/>
  <c r="F78" i="23"/>
  <c r="G136" i="23"/>
  <c r="G63" i="23"/>
  <c r="F138" i="23"/>
  <c r="G138" i="23"/>
  <c r="F139" i="23"/>
  <c r="F140" i="23"/>
  <c r="F141" i="23"/>
  <c r="F63" i="23"/>
  <c r="G76" i="23"/>
  <c r="G117" i="23"/>
  <c r="F145" i="23"/>
  <c r="F146" i="23"/>
  <c r="F147" i="23"/>
  <c r="F148" i="23"/>
  <c r="O40" i="23"/>
  <c r="G40" i="23"/>
  <c r="F96" i="23"/>
  <c r="P48" i="23" s="1"/>
  <c r="X48" i="23" s="1"/>
  <c r="F42" i="23"/>
  <c r="G89" i="23"/>
  <c r="G126" i="23"/>
  <c r="G139" i="23"/>
  <c r="F54" i="23"/>
  <c r="F110" i="23"/>
  <c r="P50" i="23" s="1"/>
  <c r="X50" i="23" s="1"/>
  <c r="G110" i="23"/>
  <c r="F55" i="23"/>
  <c r="F111" i="23"/>
  <c r="F56" i="23"/>
  <c r="G55" i="23"/>
  <c r="F112" i="23"/>
  <c r="F113" i="23"/>
  <c r="F61" i="23"/>
  <c r="G66" i="23"/>
  <c r="G98" i="23"/>
  <c r="U48" i="23" s="1"/>
  <c r="G104" i="23"/>
  <c r="G128" i="23"/>
  <c r="G141" i="23"/>
  <c r="G145" i="23"/>
  <c r="G65" i="23"/>
  <c r="G78" i="23"/>
  <c r="G149" i="23"/>
  <c r="G56" i="23"/>
  <c r="U42" i="23" s="1"/>
  <c r="G84" i="23"/>
  <c r="G112" i="23"/>
  <c r="G140" i="23"/>
  <c r="G86" i="23"/>
  <c r="G101" i="23"/>
  <c r="G114" i="23"/>
  <c r="G129" i="23"/>
  <c r="G142" i="23"/>
  <c r="G62" i="23"/>
  <c r="G77" i="23"/>
  <c r="G90" i="23"/>
  <c r="G105" i="23"/>
  <c r="G118" i="23"/>
  <c r="G133" i="23"/>
  <c r="G146" i="23"/>
  <c r="G43" i="23"/>
  <c r="G64" i="23"/>
  <c r="G92" i="23"/>
  <c r="G120" i="23"/>
  <c r="G148" i="23"/>
  <c r="Y48" i="23" l="1"/>
  <c r="J53" i="23"/>
  <c r="U53" i="23"/>
  <c r="U40" i="23"/>
  <c r="V40" i="23" s="1"/>
  <c r="J40" i="23"/>
  <c r="K40" i="23" s="1"/>
  <c r="P44" i="23"/>
  <c r="X44" i="23" s="1"/>
  <c r="Y44" i="23" s="1"/>
  <c r="P43" i="23"/>
  <c r="X43" i="23" s="1"/>
  <c r="J48" i="23"/>
  <c r="P42" i="23"/>
  <c r="X42" i="23" s="1"/>
  <c r="U55" i="23"/>
  <c r="J55" i="23"/>
  <c r="J42" i="23"/>
  <c r="U46" i="23"/>
  <c r="U47" i="23"/>
  <c r="J47" i="23"/>
  <c r="P55" i="23"/>
  <c r="X55" i="23" s="1"/>
  <c r="P54" i="23"/>
  <c r="X54" i="23" s="1"/>
  <c r="U52" i="23"/>
  <c r="J52" i="23"/>
  <c r="P41" i="23"/>
  <c r="X41" i="23" s="1"/>
  <c r="Y40" i="23" s="1"/>
  <c r="U50" i="23"/>
  <c r="J50" i="23"/>
  <c r="J43" i="23"/>
  <c r="U43" i="23"/>
  <c r="P47" i="23"/>
  <c r="X47" i="23" s="1"/>
  <c r="P45" i="23"/>
  <c r="X45" i="23" s="1"/>
  <c r="P52" i="23"/>
  <c r="X52" i="23" s="1"/>
  <c r="Y52" i="23" s="1"/>
  <c r="J45" i="23"/>
  <c r="U45" i="23"/>
  <c r="P49" i="23"/>
  <c r="X49" i="23" s="1"/>
  <c r="P51" i="23"/>
  <c r="X51" i="23" s="1"/>
  <c r="J49" i="23"/>
  <c r="U49" i="23"/>
  <c r="V48" i="23" s="1"/>
  <c r="AA42" i="23" s="1"/>
  <c r="AB42" i="23" s="1"/>
  <c r="U44" i="23"/>
  <c r="J44" i="23"/>
  <c r="J54" i="23"/>
  <c r="U54" i="23"/>
  <c r="U51" i="23"/>
  <c r="J51" i="23"/>
  <c r="J41" i="23"/>
  <c r="U41" i="23"/>
  <c r="P53" i="23"/>
  <c r="X53" i="23" s="1"/>
  <c r="AD43" i="23" l="1"/>
  <c r="AE43" i="23" s="1"/>
  <c r="AD42" i="23"/>
  <c r="AE42" i="23" s="1"/>
  <c r="K52" i="23"/>
  <c r="V44" i="23"/>
  <c r="K44" i="23"/>
  <c r="V52" i="23"/>
  <c r="AA43" i="23" s="1"/>
  <c r="AB43" i="23" s="1"/>
  <c r="K48" i="23"/>
  <c r="D151" i="22" l="1"/>
  <c r="C151" i="22"/>
  <c r="D150" i="22"/>
  <c r="G150" i="22" s="1"/>
  <c r="C150" i="22"/>
  <c r="D149" i="22"/>
  <c r="C149" i="22"/>
  <c r="D148" i="22"/>
  <c r="G148" i="22" s="1"/>
  <c r="C148" i="22"/>
  <c r="C147" i="22"/>
  <c r="D146" i="22"/>
  <c r="C146" i="22"/>
  <c r="D145" i="22"/>
  <c r="C145" i="22"/>
  <c r="D144" i="22"/>
  <c r="G143" i="22" s="1"/>
  <c r="C144" i="22"/>
  <c r="D143" i="22"/>
  <c r="C143" i="22"/>
  <c r="D142" i="22"/>
  <c r="C142" i="22"/>
  <c r="D141" i="22"/>
  <c r="G139" i="22" s="1"/>
  <c r="C141" i="22"/>
  <c r="C140" i="22"/>
  <c r="D139" i="22"/>
  <c r="C139" i="22"/>
  <c r="D138" i="22"/>
  <c r="C138" i="22"/>
  <c r="D137" i="22"/>
  <c r="C137" i="22"/>
  <c r="D136" i="22"/>
  <c r="G135" i="22" s="1"/>
  <c r="C136" i="22"/>
  <c r="D135" i="22"/>
  <c r="G133" i="22" s="1"/>
  <c r="C135" i="22"/>
  <c r="D134" i="22"/>
  <c r="C134" i="22"/>
  <c r="C133" i="22"/>
  <c r="D132" i="22"/>
  <c r="C132" i="22"/>
  <c r="D131" i="22"/>
  <c r="G131" i="22" s="1"/>
  <c r="C131" i="22"/>
  <c r="D130" i="22"/>
  <c r="C130" i="22"/>
  <c r="D129" i="22"/>
  <c r="C129" i="22"/>
  <c r="D128" i="22"/>
  <c r="C128" i="22"/>
  <c r="D127" i="22"/>
  <c r="G127" i="22" s="1"/>
  <c r="C127" i="22"/>
  <c r="C126" i="22"/>
  <c r="D125" i="22"/>
  <c r="C125" i="22"/>
  <c r="D124" i="22"/>
  <c r="C124" i="22"/>
  <c r="E123" i="22"/>
  <c r="D123" i="22"/>
  <c r="C123" i="22"/>
  <c r="D122" i="22"/>
  <c r="C122" i="22"/>
  <c r="E121" i="22"/>
  <c r="D121" i="22"/>
  <c r="C121" i="22"/>
  <c r="D120" i="22"/>
  <c r="C120" i="22"/>
  <c r="C119" i="22"/>
  <c r="D118" i="22"/>
  <c r="C118" i="22"/>
  <c r="D117" i="22"/>
  <c r="C117" i="22"/>
  <c r="D116" i="22"/>
  <c r="C116" i="22"/>
  <c r="E115" i="22"/>
  <c r="D115" i="22"/>
  <c r="C115" i="22"/>
  <c r="D114" i="22"/>
  <c r="C114" i="22"/>
  <c r="E113" i="22"/>
  <c r="D113" i="22"/>
  <c r="C113" i="22"/>
  <c r="C112" i="22"/>
  <c r="E111" i="22"/>
  <c r="D111" i="22"/>
  <c r="G110" i="22" s="1"/>
  <c r="C111" i="22"/>
  <c r="D110" i="22"/>
  <c r="C110" i="22"/>
  <c r="D109" i="22"/>
  <c r="C109" i="22"/>
  <c r="D108" i="22"/>
  <c r="C108" i="22"/>
  <c r="D107" i="22"/>
  <c r="C107" i="22"/>
  <c r="D106" i="22"/>
  <c r="C106" i="22"/>
  <c r="C105" i="22"/>
  <c r="D104" i="22"/>
  <c r="C104" i="22"/>
  <c r="D103" i="22"/>
  <c r="C103" i="22"/>
  <c r="D102" i="22"/>
  <c r="C102" i="22"/>
  <c r="D101" i="22"/>
  <c r="C101" i="22"/>
  <c r="D100" i="22"/>
  <c r="G100" i="22" s="1"/>
  <c r="C100" i="22"/>
  <c r="D99" i="22"/>
  <c r="C99" i="22"/>
  <c r="C98" i="22"/>
  <c r="D97" i="22"/>
  <c r="C97" i="22"/>
  <c r="D96" i="22"/>
  <c r="G96" i="22" s="1"/>
  <c r="C96" i="22"/>
  <c r="D95" i="22"/>
  <c r="C95" i="22"/>
  <c r="D94" i="22"/>
  <c r="G94" i="22" s="1"/>
  <c r="C94" i="22"/>
  <c r="D93" i="22"/>
  <c r="C93" i="22"/>
  <c r="D92" i="22"/>
  <c r="G92" i="22" s="1"/>
  <c r="C92" i="22"/>
  <c r="C91" i="22"/>
  <c r="D90" i="22"/>
  <c r="G89" i="22" s="1"/>
  <c r="C90" i="22"/>
  <c r="D89" i="22"/>
  <c r="C89" i="22"/>
  <c r="D88" i="22"/>
  <c r="C88" i="22"/>
  <c r="D87" i="22"/>
  <c r="C87" i="22"/>
  <c r="D86" i="22"/>
  <c r="G85" i="22" s="1"/>
  <c r="C86" i="22"/>
  <c r="D85" i="22"/>
  <c r="C85" i="22"/>
  <c r="C84" i="22"/>
  <c r="D83" i="22"/>
  <c r="C83" i="22"/>
  <c r="D82" i="22"/>
  <c r="C82" i="22"/>
  <c r="D81" i="22"/>
  <c r="C81" i="22"/>
  <c r="D80" i="22"/>
  <c r="C80" i="22"/>
  <c r="D79" i="22"/>
  <c r="C79" i="22"/>
  <c r="D78" i="22"/>
  <c r="G78" i="22" s="1"/>
  <c r="C78" i="22"/>
  <c r="C77" i="22"/>
  <c r="D76" i="22"/>
  <c r="C76" i="22"/>
  <c r="D75" i="22"/>
  <c r="C75" i="22"/>
  <c r="D74" i="22"/>
  <c r="C74" i="22"/>
  <c r="D73" i="22"/>
  <c r="G73" i="22" s="1"/>
  <c r="C73" i="22"/>
  <c r="D72" i="22"/>
  <c r="C72" i="22"/>
  <c r="D71" i="22"/>
  <c r="C71" i="22"/>
  <c r="C70" i="22"/>
  <c r="D69" i="22"/>
  <c r="C69" i="22"/>
  <c r="D68" i="22"/>
  <c r="C68" i="22"/>
  <c r="E67" i="22"/>
  <c r="D67" i="22"/>
  <c r="C67" i="22"/>
  <c r="D66" i="22"/>
  <c r="C66" i="22"/>
  <c r="E65" i="22"/>
  <c r="D65" i="22"/>
  <c r="G65" i="22" s="1"/>
  <c r="C65" i="22"/>
  <c r="D64" i="22"/>
  <c r="C64" i="22"/>
  <c r="E63" i="22"/>
  <c r="C63" i="22"/>
  <c r="D62" i="22"/>
  <c r="C62" i="22"/>
  <c r="E61" i="22"/>
  <c r="O43" i="22" s="1"/>
  <c r="D61" i="22"/>
  <c r="C61" i="22"/>
  <c r="D60" i="22"/>
  <c r="C60" i="22"/>
  <c r="E59" i="22"/>
  <c r="D59" i="22"/>
  <c r="C59" i="22"/>
  <c r="D58" i="22"/>
  <c r="G56" i="22" s="1"/>
  <c r="C58" i="22"/>
  <c r="E57" i="22"/>
  <c r="D57" i="22"/>
  <c r="C57" i="22"/>
  <c r="C56" i="22"/>
  <c r="D55" i="22"/>
  <c r="C55" i="22"/>
  <c r="E54" i="22"/>
  <c r="D54" i="22"/>
  <c r="C54" i="22"/>
  <c r="E53" i="22"/>
  <c r="D53" i="22"/>
  <c r="C53" i="22"/>
  <c r="D52" i="22"/>
  <c r="C52" i="22"/>
  <c r="D51" i="22"/>
  <c r="C51" i="22"/>
  <c r="D50" i="22"/>
  <c r="C50" i="22"/>
  <c r="E49" i="22"/>
  <c r="C49" i="22"/>
  <c r="D48" i="22"/>
  <c r="C48" i="22"/>
  <c r="D47" i="22"/>
  <c r="C47" i="22"/>
  <c r="D46" i="22"/>
  <c r="C46" i="22"/>
  <c r="E45" i="22"/>
  <c r="D45" i="22"/>
  <c r="C45" i="22"/>
  <c r="D44" i="22"/>
  <c r="C44" i="22"/>
  <c r="E43" i="22"/>
  <c r="D43" i="22"/>
  <c r="C43" i="22"/>
  <c r="C42" i="22"/>
  <c r="E41" i="22"/>
  <c r="F40" i="22" s="1"/>
  <c r="D41" i="22"/>
  <c r="C41" i="22"/>
  <c r="D40" i="22"/>
  <c r="C40" i="22"/>
  <c r="S32" i="22"/>
  <c r="E151" i="22" s="1"/>
  <c r="R32" i="22"/>
  <c r="E144" i="22" s="1"/>
  <c r="Q32" i="22"/>
  <c r="E137" i="22" s="1"/>
  <c r="P32" i="22"/>
  <c r="E130" i="22" s="1"/>
  <c r="O32" i="22"/>
  <c r="N32" i="22"/>
  <c r="E116" i="22" s="1"/>
  <c r="G115" i="22" s="1"/>
  <c r="M32" i="22"/>
  <c r="E109" i="22" s="1"/>
  <c r="L32" i="22"/>
  <c r="E102" i="22" s="1"/>
  <c r="K32" i="22"/>
  <c r="E95" i="22" s="1"/>
  <c r="J32" i="22"/>
  <c r="E88" i="22" s="1"/>
  <c r="I32" i="22"/>
  <c r="E81" i="22" s="1"/>
  <c r="H32" i="22"/>
  <c r="E74" i="22" s="1"/>
  <c r="G32" i="22"/>
  <c r="F32" i="22"/>
  <c r="E60" i="22" s="1"/>
  <c r="E32" i="22"/>
  <c r="D32" i="22"/>
  <c r="E46" i="22" s="1"/>
  <c r="S31" i="22"/>
  <c r="E150" i="22" s="1"/>
  <c r="R31" i="22"/>
  <c r="E143" i="22" s="1"/>
  <c r="Q31" i="22"/>
  <c r="E136" i="22" s="1"/>
  <c r="P31" i="22"/>
  <c r="E129" i="22" s="1"/>
  <c r="O31" i="22"/>
  <c r="E122" i="22" s="1"/>
  <c r="N31" i="22"/>
  <c r="M31" i="22"/>
  <c r="E108" i="22" s="1"/>
  <c r="L31" i="22"/>
  <c r="E101" i="22" s="1"/>
  <c r="K31" i="22"/>
  <c r="E94" i="22" s="1"/>
  <c r="J31" i="22"/>
  <c r="E87" i="22" s="1"/>
  <c r="I31" i="22"/>
  <c r="E80" i="22" s="1"/>
  <c r="H31" i="22"/>
  <c r="E73" i="22" s="1"/>
  <c r="G31" i="22"/>
  <c r="E66" i="22" s="1"/>
  <c r="G66" i="22" s="1"/>
  <c r="F31" i="22"/>
  <c r="E31" i="22"/>
  <c r="E52" i="22" s="1"/>
  <c r="D31" i="22"/>
  <c r="S30" i="22"/>
  <c r="E149" i="22" s="1"/>
  <c r="R30" i="22"/>
  <c r="E142" i="22" s="1"/>
  <c r="Q30" i="22"/>
  <c r="E135" i="22" s="1"/>
  <c r="P30" i="22"/>
  <c r="E128" i="22" s="1"/>
  <c r="O30" i="22"/>
  <c r="N30" i="22"/>
  <c r="E114" i="22" s="1"/>
  <c r="G113" i="22" s="1"/>
  <c r="M30" i="22"/>
  <c r="E107" i="22" s="1"/>
  <c r="L30" i="22"/>
  <c r="E100" i="22" s="1"/>
  <c r="K30" i="22"/>
  <c r="E93" i="22" s="1"/>
  <c r="J30" i="22"/>
  <c r="E86" i="22" s="1"/>
  <c r="I30" i="22"/>
  <c r="E79" i="22" s="1"/>
  <c r="H30" i="22"/>
  <c r="E72" i="22" s="1"/>
  <c r="G30" i="22"/>
  <c r="F30" i="22"/>
  <c r="E58" i="22" s="1"/>
  <c r="E30" i="22"/>
  <c r="E51" i="22" s="1"/>
  <c r="D30" i="22"/>
  <c r="E44" i="22" s="1"/>
  <c r="G44" i="22" s="1"/>
  <c r="S29" i="22"/>
  <c r="E148" i="22" s="1"/>
  <c r="R29" i="22"/>
  <c r="E141" i="22" s="1"/>
  <c r="Q29" i="22"/>
  <c r="E134" i="22" s="1"/>
  <c r="P29" i="22"/>
  <c r="E127" i="22" s="1"/>
  <c r="O29" i="22"/>
  <c r="E120" i="22" s="1"/>
  <c r="N29" i="22"/>
  <c r="M29" i="22"/>
  <c r="E106" i="22" s="1"/>
  <c r="L29" i="22"/>
  <c r="E99" i="22" s="1"/>
  <c r="K29" i="22"/>
  <c r="E92" i="22" s="1"/>
  <c r="J29" i="22"/>
  <c r="E85" i="22" s="1"/>
  <c r="I29" i="22"/>
  <c r="E78" i="22" s="1"/>
  <c r="H29" i="22"/>
  <c r="E71" i="22" s="1"/>
  <c r="G29" i="22"/>
  <c r="E64" i="22" s="1"/>
  <c r="F29" i="22"/>
  <c r="E29" i="22"/>
  <c r="E50" i="22" s="1"/>
  <c r="D29" i="22"/>
  <c r="S28" i="22"/>
  <c r="E147" i="22" s="1"/>
  <c r="R28" i="22"/>
  <c r="E140" i="22" s="1"/>
  <c r="Q28" i="22"/>
  <c r="E133" i="22" s="1"/>
  <c r="P28" i="22"/>
  <c r="E126" i="22" s="1"/>
  <c r="O28" i="22"/>
  <c r="E119" i="22" s="1"/>
  <c r="N28" i="22"/>
  <c r="E112" i="22" s="1"/>
  <c r="F111" i="22" s="1"/>
  <c r="M28" i="22"/>
  <c r="E105" i="22" s="1"/>
  <c r="L28" i="22"/>
  <c r="E98" i="22" s="1"/>
  <c r="K28" i="22"/>
  <c r="E91" i="22" s="1"/>
  <c r="J28" i="22"/>
  <c r="E84" i="22" s="1"/>
  <c r="I28" i="22"/>
  <c r="E77" i="22" s="1"/>
  <c r="H28" i="22"/>
  <c r="E70" i="22" s="1"/>
  <c r="G28" i="22"/>
  <c r="F28" i="22"/>
  <c r="E56" i="22" s="1"/>
  <c r="E28" i="22"/>
  <c r="D28" i="22"/>
  <c r="E42" i="22" s="1"/>
  <c r="F41" i="22" s="1"/>
  <c r="S27" i="22"/>
  <c r="E146" i="22" s="1"/>
  <c r="R27" i="22"/>
  <c r="E139" i="22" s="1"/>
  <c r="Q27" i="22"/>
  <c r="E132" i="22" s="1"/>
  <c r="P27" i="22"/>
  <c r="E125" i="22" s="1"/>
  <c r="O27" i="22"/>
  <c r="E118" i="22" s="1"/>
  <c r="N27" i="22"/>
  <c r="M27" i="22"/>
  <c r="E104" i="22" s="1"/>
  <c r="L27" i="22"/>
  <c r="E97" i="22" s="1"/>
  <c r="K27" i="22"/>
  <c r="E90" i="22" s="1"/>
  <c r="J27" i="22"/>
  <c r="E83" i="22" s="1"/>
  <c r="I27" i="22"/>
  <c r="E76" i="22" s="1"/>
  <c r="H27" i="22"/>
  <c r="E69" i="22" s="1"/>
  <c r="G27" i="22"/>
  <c r="E62" i="22" s="1"/>
  <c r="F61" i="22" s="1"/>
  <c r="F27" i="22"/>
  <c r="E55" i="22" s="1"/>
  <c r="E27" i="22"/>
  <c r="E48" i="22" s="1"/>
  <c r="D27" i="22"/>
  <c r="S26" i="22"/>
  <c r="E145" i="22" s="1"/>
  <c r="O55" i="22" s="1"/>
  <c r="R26" i="22"/>
  <c r="E138" i="22" s="1"/>
  <c r="O54" i="22" s="1"/>
  <c r="Q26" i="22"/>
  <c r="E131" i="22" s="1"/>
  <c r="O53" i="22" s="1"/>
  <c r="P26" i="22"/>
  <c r="E124" i="22" s="1"/>
  <c r="O52" i="22" s="1"/>
  <c r="O26" i="22"/>
  <c r="E117" i="22" s="1"/>
  <c r="O51" i="22" s="1"/>
  <c r="N26" i="22"/>
  <c r="E110" i="22" s="1"/>
  <c r="O50" i="22" s="1"/>
  <c r="M26" i="22"/>
  <c r="E103" i="22" s="1"/>
  <c r="O49" i="22" s="1"/>
  <c r="L26" i="22"/>
  <c r="E96" i="22" s="1"/>
  <c r="O48" i="22" s="1"/>
  <c r="K26" i="22"/>
  <c r="E89" i="22" s="1"/>
  <c r="O47" i="22" s="1"/>
  <c r="J26" i="22"/>
  <c r="E82" i="22" s="1"/>
  <c r="O46" i="22" s="1"/>
  <c r="I26" i="22"/>
  <c r="E75" i="22" s="1"/>
  <c r="O45" i="22" s="1"/>
  <c r="H26" i="22"/>
  <c r="E68" i="22" s="1"/>
  <c r="O44" i="22" s="1"/>
  <c r="G26" i="22"/>
  <c r="F26" i="22"/>
  <c r="E26" i="22"/>
  <c r="E47" i="22" s="1"/>
  <c r="O41" i="22" s="1"/>
  <c r="D26" i="22"/>
  <c r="E40" i="22" s="1"/>
  <c r="F104" i="22" l="1"/>
  <c r="G51" i="22"/>
  <c r="F103" i="22"/>
  <c r="F49" i="22"/>
  <c r="G48" i="22"/>
  <c r="G54" i="22"/>
  <c r="F47" i="22"/>
  <c r="P41" i="22" s="1"/>
  <c r="X41" i="22" s="1"/>
  <c r="F105" i="22"/>
  <c r="G106" i="22"/>
  <c r="F55" i="22"/>
  <c r="F110" i="22"/>
  <c r="G114" i="22"/>
  <c r="P43" i="22"/>
  <c r="X43" i="22" s="1"/>
  <c r="G47" i="22"/>
  <c r="F124" i="22"/>
  <c r="G124" i="22"/>
  <c r="F125" i="22"/>
  <c r="F126" i="22"/>
  <c r="F131" i="22"/>
  <c r="P53" i="22" s="1"/>
  <c r="X53" i="22" s="1"/>
  <c r="F132" i="22"/>
  <c r="F133" i="22"/>
  <c r="G52" i="22"/>
  <c r="G77" i="22"/>
  <c r="G108" i="22"/>
  <c r="G82" i="22"/>
  <c r="F82" i="22"/>
  <c r="P46" i="22" s="1"/>
  <c r="X46" i="22" s="1"/>
  <c r="F83" i="22"/>
  <c r="F84" i="22"/>
  <c r="G84" i="22"/>
  <c r="G86" i="22"/>
  <c r="G55" i="22"/>
  <c r="G71" i="22"/>
  <c r="G87" i="22"/>
  <c r="F112" i="22"/>
  <c r="G121" i="22"/>
  <c r="F89" i="22"/>
  <c r="F145" i="22"/>
  <c r="F90" i="22"/>
  <c r="F146" i="22"/>
  <c r="F91" i="22"/>
  <c r="F147" i="22"/>
  <c r="G91" i="22"/>
  <c r="J47" i="22" s="1"/>
  <c r="G147" i="22"/>
  <c r="G93" i="22"/>
  <c r="G42" i="22"/>
  <c r="G45" i="22"/>
  <c r="G49" i="22"/>
  <c r="F56" i="22"/>
  <c r="G79" i="22"/>
  <c r="G104" i="22"/>
  <c r="G120" i="22"/>
  <c r="G129" i="22"/>
  <c r="G141" i="22"/>
  <c r="G145" i="22"/>
  <c r="G50" i="22"/>
  <c r="F54" i="22"/>
  <c r="P42" i="22" s="1"/>
  <c r="X42" i="22" s="1"/>
  <c r="O42" i="22"/>
  <c r="G117" i="22"/>
  <c r="F117" i="22"/>
  <c r="F118" i="22"/>
  <c r="F63" i="22"/>
  <c r="G64" i="22"/>
  <c r="G62" i="22"/>
  <c r="F119" i="22"/>
  <c r="G118" i="22"/>
  <c r="G58" i="22"/>
  <c r="F68" i="22"/>
  <c r="G68" i="22"/>
  <c r="F69" i="22"/>
  <c r="F70" i="22"/>
  <c r="P40" i="22"/>
  <c r="X40" i="22" s="1"/>
  <c r="G103" i="22"/>
  <c r="G122" i="22"/>
  <c r="F75" i="22"/>
  <c r="F76" i="22"/>
  <c r="F77" i="22"/>
  <c r="F48" i="22"/>
  <c r="F62" i="22"/>
  <c r="G138" i="22"/>
  <c r="F138" i="22"/>
  <c r="P54" i="22" s="1"/>
  <c r="X54" i="22" s="1"/>
  <c r="F139" i="22"/>
  <c r="F140" i="22"/>
  <c r="G140" i="22"/>
  <c r="G142" i="22"/>
  <c r="G75" i="22"/>
  <c r="O40" i="22"/>
  <c r="G40" i="22"/>
  <c r="F96" i="22"/>
  <c r="P48" i="22" s="1"/>
  <c r="X48" i="22" s="1"/>
  <c r="F97" i="22"/>
  <c r="F98" i="22"/>
  <c r="G97" i="22"/>
  <c r="U48" i="22" s="1"/>
  <c r="F42" i="22"/>
  <c r="G61" i="22"/>
  <c r="G83" i="22"/>
  <c r="G101" i="22"/>
  <c r="G112" i="22"/>
  <c r="U50" i="22" s="1"/>
  <c r="G134" i="22"/>
  <c r="G149" i="22"/>
  <c r="G70" i="22"/>
  <c r="G72" i="22"/>
  <c r="G99" i="22"/>
  <c r="G126" i="22"/>
  <c r="G128" i="22"/>
  <c r="G76" i="22"/>
  <c r="G80" i="22"/>
  <c r="G105" i="22"/>
  <c r="G107" i="22"/>
  <c r="G132" i="22"/>
  <c r="J53" i="22" s="1"/>
  <c r="G136" i="22"/>
  <c r="G111" i="22"/>
  <c r="J50" i="22" s="1"/>
  <c r="G57" i="22"/>
  <c r="G63" i="22"/>
  <c r="G90" i="22"/>
  <c r="G119" i="22"/>
  <c r="G146" i="22"/>
  <c r="G59" i="22"/>
  <c r="G41" i="22"/>
  <c r="G69" i="22"/>
  <c r="G98" i="22"/>
  <c r="J48" i="22" s="1"/>
  <c r="G125" i="22"/>
  <c r="G43" i="22"/>
  <c r="J41" i="22" l="1"/>
  <c r="U41" i="22"/>
  <c r="J49" i="22"/>
  <c r="K48" i="22" s="1"/>
  <c r="U49" i="22"/>
  <c r="V48" i="22" s="1"/>
  <c r="J42" i="22"/>
  <c r="U42" i="22"/>
  <c r="Y40" i="22"/>
  <c r="J46" i="22"/>
  <c r="U46" i="22"/>
  <c r="U44" i="22"/>
  <c r="J44" i="22"/>
  <c r="K44" i="22" s="1"/>
  <c r="J55" i="22"/>
  <c r="U55" i="22"/>
  <c r="U52" i="22"/>
  <c r="J52" i="22"/>
  <c r="U47" i="22"/>
  <c r="J45" i="22"/>
  <c r="U45" i="22"/>
  <c r="P44" i="22"/>
  <c r="X44" i="22" s="1"/>
  <c r="P55" i="22"/>
  <c r="X55" i="22" s="1"/>
  <c r="P52" i="22"/>
  <c r="X52" i="22" s="1"/>
  <c r="Y52" i="22" s="1"/>
  <c r="P49" i="22"/>
  <c r="X49" i="22" s="1"/>
  <c r="Y48" i="22" s="1"/>
  <c r="AD42" i="22" s="1"/>
  <c r="AE42" i="22" s="1"/>
  <c r="U40" i="22"/>
  <c r="J40" i="22"/>
  <c r="P50" i="22"/>
  <c r="X50" i="22" s="1"/>
  <c r="P45" i="22"/>
  <c r="X45" i="22" s="1"/>
  <c r="J51" i="22"/>
  <c r="U51" i="22"/>
  <c r="P47" i="22"/>
  <c r="X47" i="22" s="1"/>
  <c r="U53" i="22"/>
  <c r="J54" i="22"/>
  <c r="U54" i="22"/>
  <c r="U43" i="22"/>
  <c r="J43" i="22"/>
  <c r="P51" i="22"/>
  <c r="X51" i="22" s="1"/>
  <c r="Y44" i="22" l="1"/>
  <c r="V44" i="22"/>
  <c r="K40" i="22"/>
  <c r="V40" i="22"/>
  <c r="AA42" i="22" s="1"/>
  <c r="AB42" i="22" s="1"/>
  <c r="K52" i="22"/>
  <c r="AD43" i="22"/>
  <c r="AE43" i="22" s="1"/>
  <c r="V52" i="22"/>
  <c r="AA43" i="22" l="1"/>
  <c r="AB43" i="22" s="1"/>
  <c r="D151" i="21" l="1"/>
  <c r="C151" i="21"/>
  <c r="D150" i="21"/>
  <c r="G150" i="21" s="1"/>
  <c r="C150" i="21"/>
  <c r="D149" i="21"/>
  <c r="C149" i="21"/>
  <c r="D148" i="21"/>
  <c r="G148" i="21" s="1"/>
  <c r="C148" i="21"/>
  <c r="C147" i="21"/>
  <c r="D146" i="21"/>
  <c r="C146" i="21"/>
  <c r="D145" i="21"/>
  <c r="C145" i="21"/>
  <c r="D144" i="21"/>
  <c r="G143" i="21" s="1"/>
  <c r="C144" i="21"/>
  <c r="D143" i="21"/>
  <c r="C143" i="21"/>
  <c r="D142" i="21"/>
  <c r="C142" i="21"/>
  <c r="D141" i="21"/>
  <c r="G139" i="21" s="1"/>
  <c r="C141" i="21"/>
  <c r="C140" i="21"/>
  <c r="D139" i="21"/>
  <c r="C139" i="21"/>
  <c r="D138" i="21"/>
  <c r="C138" i="21"/>
  <c r="D137" i="21"/>
  <c r="C137" i="21"/>
  <c r="D136" i="21"/>
  <c r="G135" i="21" s="1"/>
  <c r="C136" i="21"/>
  <c r="D135" i="21"/>
  <c r="G133" i="21" s="1"/>
  <c r="C135" i="21"/>
  <c r="D134" i="21"/>
  <c r="C134" i="21"/>
  <c r="C133" i="21"/>
  <c r="D132" i="21"/>
  <c r="C132" i="21"/>
  <c r="D131" i="21"/>
  <c r="G131" i="21" s="1"/>
  <c r="C131" i="21"/>
  <c r="D130" i="21"/>
  <c r="C130" i="21"/>
  <c r="D129" i="21"/>
  <c r="C129" i="21"/>
  <c r="D128" i="21"/>
  <c r="C128" i="21"/>
  <c r="D127" i="21"/>
  <c r="G127" i="21" s="1"/>
  <c r="C127" i="21"/>
  <c r="C126" i="21"/>
  <c r="D125" i="21"/>
  <c r="C125" i="21"/>
  <c r="D124" i="21"/>
  <c r="C124" i="21"/>
  <c r="D123" i="21"/>
  <c r="C123" i="21"/>
  <c r="D122" i="21"/>
  <c r="C122" i="21"/>
  <c r="D121" i="21"/>
  <c r="C121" i="21"/>
  <c r="D120" i="21"/>
  <c r="C120" i="21"/>
  <c r="C119" i="21"/>
  <c r="D118" i="21"/>
  <c r="C118" i="21"/>
  <c r="D117" i="21"/>
  <c r="G117" i="21" s="1"/>
  <c r="C117" i="21"/>
  <c r="D116" i="21"/>
  <c r="C116" i="21"/>
  <c r="D115" i="21"/>
  <c r="C115" i="21"/>
  <c r="D114" i="21"/>
  <c r="C114" i="21"/>
  <c r="D113" i="21"/>
  <c r="G113" i="21" s="1"/>
  <c r="C113" i="21"/>
  <c r="C112" i="21"/>
  <c r="D111" i="21"/>
  <c r="C111" i="21"/>
  <c r="D110" i="21"/>
  <c r="C110" i="21"/>
  <c r="D109" i="21"/>
  <c r="C109" i="21"/>
  <c r="D108" i="21"/>
  <c r="C108" i="21"/>
  <c r="D107" i="21"/>
  <c r="C107" i="21"/>
  <c r="D106" i="21"/>
  <c r="C106" i="21"/>
  <c r="C105" i="21"/>
  <c r="D104" i="21"/>
  <c r="G103" i="21" s="1"/>
  <c r="C104" i="21"/>
  <c r="D103" i="21"/>
  <c r="C103" i="21"/>
  <c r="D102" i="21"/>
  <c r="C102" i="21"/>
  <c r="D101" i="21"/>
  <c r="C101" i="21"/>
  <c r="D100" i="21"/>
  <c r="C100" i="21"/>
  <c r="D99" i="21"/>
  <c r="C99" i="21"/>
  <c r="C98" i="21"/>
  <c r="D97" i="21"/>
  <c r="C97" i="21"/>
  <c r="D96" i="21"/>
  <c r="C96" i="21"/>
  <c r="D95" i="21"/>
  <c r="C95" i="21"/>
  <c r="D94" i="21"/>
  <c r="G94" i="21" s="1"/>
  <c r="C94" i="21"/>
  <c r="D93" i="21"/>
  <c r="C93" i="21"/>
  <c r="D92" i="21"/>
  <c r="G92" i="21" s="1"/>
  <c r="C92" i="21"/>
  <c r="C91" i="21"/>
  <c r="D90" i="21"/>
  <c r="C90" i="21"/>
  <c r="D89" i="21"/>
  <c r="C89" i="21"/>
  <c r="D88" i="21"/>
  <c r="G87" i="21" s="1"/>
  <c r="C88" i="21"/>
  <c r="D87" i="21"/>
  <c r="C87" i="21"/>
  <c r="D86" i="21"/>
  <c r="C86" i="21"/>
  <c r="D85" i="21"/>
  <c r="G83" i="21" s="1"/>
  <c r="C85" i="21"/>
  <c r="C84" i="21"/>
  <c r="D83" i="21"/>
  <c r="C83" i="21"/>
  <c r="D82" i="21"/>
  <c r="C82" i="21"/>
  <c r="D81" i="21"/>
  <c r="C81" i="21"/>
  <c r="D80" i="21"/>
  <c r="G79" i="21" s="1"/>
  <c r="C80" i="21"/>
  <c r="D79" i="21"/>
  <c r="G77" i="21" s="1"/>
  <c r="C79" i="21"/>
  <c r="D78" i="21"/>
  <c r="C78" i="21"/>
  <c r="C77" i="21"/>
  <c r="D76" i="21"/>
  <c r="C76" i="21"/>
  <c r="D75" i="21"/>
  <c r="G75" i="21" s="1"/>
  <c r="C75" i="21"/>
  <c r="D74" i="21"/>
  <c r="C74" i="21"/>
  <c r="D73" i="21"/>
  <c r="C73" i="21"/>
  <c r="D72" i="21"/>
  <c r="C72" i="21"/>
  <c r="D71" i="21"/>
  <c r="G71" i="21" s="1"/>
  <c r="C71" i="21"/>
  <c r="C70" i="21"/>
  <c r="D69" i="21"/>
  <c r="C69" i="21"/>
  <c r="D68" i="21"/>
  <c r="C68" i="21"/>
  <c r="D67" i="21"/>
  <c r="C67" i="21"/>
  <c r="D66" i="21"/>
  <c r="C66" i="21"/>
  <c r="D65" i="21"/>
  <c r="C65" i="21"/>
  <c r="D64" i="21"/>
  <c r="C64" i="21"/>
  <c r="C63" i="21"/>
  <c r="D62" i="21"/>
  <c r="C62" i="21"/>
  <c r="D61" i="21"/>
  <c r="G61" i="21" s="1"/>
  <c r="C61" i="21"/>
  <c r="D60" i="21"/>
  <c r="C60" i="21"/>
  <c r="D59" i="21"/>
  <c r="C59" i="21"/>
  <c r="D58" i="21"/>
  <c r="C58" i="21"/>
  <c r="D57" i="21"/>
  <c r="G55" i="21" s="1"/>
  <c r="C57" i="21"/>
  <c r="C56" i="21"/>
  <c r="D55" i="21"/>
  <c r="C55" i="21"/>
  <c r="D54" i="21"/>
  <c r="C54" i="21"/>
  <c r="D53" i="21"/>
  <c r="C53" i="21"/>
  <c r="D52" i="21"/>
  <c r="C52" i="21"/>
  <c r="D51" i="21"/>
  <c r="C51" i="21"/>
  <c r="D50" i="21"/>
  <c r="C50" i="21"/>
  <c r="C49" i="21"/>
  <c r="D48" i="21"/>
  <c r="G47" i="21" s="1"/>
  <c r="C48" i="21"/>
  <c r="D47" i="21"/>
  <c r="C47" i="21"/>
  <c r="D46" i="21"/>
  <c r="C46" i="21"/>
  <c r="D45" i="21"/>
  <c r="C45" i="21"/>
  <c r="D44" i="21"/>
  <c r="C44" i="21"/>
  <c r="D43" i="21"/>
  <c r="C43" i="21"/>
  <c r="C42" i="21"/>
  <c r="D41" i="21"/>
  <c r="C41" i="21"/>
  <c r="D40" i="21"/>
  <c r="C40" i="21"/>
  <c r="S32" i="21"/>
  <c r="E151" i="21" s="1"/>
  <c r="R32" i="21"/>
  <c r="E144" i="21" s="1"/>
  <c r="Q32" i="21"/>
  <c r="E137" i="21" s="1"/>
  <c r="P32" i="21"/>
  <c r="E130" i="21" s="1"/>
  <c r="O32" i="21"/>
  <c r="E123" i="21" s="1"/>
  <c r="N32" i="21"/>
  <c r="E116" i="21" s="1"/>
  <c r="M32" i="21"/>
  <c r="E109" i="21" s="1"/>
  <c r="L32" i="21"/>
  <c r="E102" i="21" s="1"/>
  <c r="K32" i="21"/>
  <c r="E95" i="21" s="1"/>
  <c r="J32" i="21"/>
  <c r="E88" i="21" s="1"/>
  <c r="I32" i="21"/>
  <c r="E81" i="21" s="1"/>
  <c r="H32" i="21"/>
  <c r="E74" i="21" s="1"/>
  <c r="G32" i="21"/>
  <c r="E67" i="21" s="1"/>
  <c r="F32" i="21"/>
  <c r="E60" i="21" s="1"/>
  <c r="E32" i="21"/>
  <c r="E53" i="21" s="1"/>
  <c r="D32" i="21"/>
  <c r="E46" i="21" s="1"/>
  <c r="S31" i="21"/>
  <c r="E150" i="21" s="1"/>
  <c r="R31" i="21"/>
  <c r="E143" i="21" s="1"/>
  <c r="Q31" i="21"/>
  <c r="E136" i="21" s="1"/>
  <c r="P31" i="21"/>
  <c r="E129" i="21" s="1"/>
  <c r="O31" i="21"/>
  <c r="E122" i="21" s="1"/>
  <c r="N31" i="21"/>
  <c r="E115" i="21" s="1"/>
  <c r="M31" i="21"/>
  <c r="E108" i="21" s="1"/>
  <c r="L31" i="21"/>
  <c r="E101" i="21" s="1"/>
  <c r="K31" i="21"/>
  <c r="E94" i="21" s="1"/>
  <c r="J31" i="21"/>
  <c r="E87" i="21" s="1"/>
  <c r="I31" i="21"/>
  <c r="E80" i="21" s="1"/>
  <c r="H31" i="21"/>
  <c r="E73" i="21" s="1"/>
  <c r="G31" i="21"/>
  <c r="E66" i="21" s="1"/>
  <c r="F31" i="21"/>
  <c r="E59" i="21" s="1"/>
  <c r="E31" i="21"/>
  <c r="E52" i="21" s="1"/>
  <c r="D31" i="21"/>
  <c r="E45" i="21" s="1"/>
  <c r="G44" i="21" s="1"/>
  <c r="S30" i="21"/>
  <c r="E149" i="21" s="1"/>
  <c r="R30" i="21"/>
  <c r="E142" i="21" s="1"/>
  <c r="Q30" i="21"/>
  <c r="E135" i="21" s="1"/>
  <c r="P30" i="21"/>
  <c r="E128" i="21" s="1"/>
  <c r="O30" i="21"/>
  <c r="E121" i="21" s="1"/>
  <c r="N30" i="21"/>
  <c r="E114" i="21" s="1"/>
  <c r="M30" i="21"/>
  <c r="E107" i="21" s="1"/>
  <c r="L30" i="21"/>
  <c r="E100" i="21" s="1"/>
  <c r="K30" i="21"/>
  <c r="E93" i="21" s="1"/>
  <c r="J30" i="21"/>
  <c r="E86" i="21" s="1"/>
  <c r="I30" i="21"/>
  <c r="E79" i="21" s="1"/>
  <c r="H30" i="21"/>
  <c r="E72" i="21" s="1"/>
  <c r="G30" i="21"/>
  <c r="E65" i="21" s="1"/>
  <c r="F30" i="21"/>
  <c r="E58" i="21" s="1"/>
  <c r="E30" i="21"/>
  <c r="E51" i="21" s="1"/>
  <c r="D30" i="21"/>
  <c r="E44" i="21" s="1"/>
  <c r="S29" i="21"/>
  <c r="E148" i="21" s="1"/>
  <c r="R29" i="21"/>
  <c r="E141" i="21" s="1"/>
  <c r="Q29" i="21"/>
  <c r="E134" i="21" s="1"/>
  <c r="P29" i="21"/>
  <c r="E127" i="21" s="1"/>
  <c r="O29" i="21"/>
  <c r="E120" i="21" s="1"/>
  <c r="N29" i="21"/>
  <c r="E113" i="21" s="1"/>
  <c r="M29" i="21"/>
  <c r="E106" i="21" s="1"/>
  <c r="F105" i="21" s="1"/>
  <c r="L29" i="21"/>
  <c r="E99" i="21" s="1"/>
  <c r="K29" i="21"/>
  <c r="E92" i="21" s="1"/>
  <c r="J29" i="21"/>
  <c r="E85" i="21" s="1"/>
  <c r="I29" i="21"/>
  <c r="E78" i="21" s="1"/>
  <c r="H29" i="21"/>
  <c r="E71" i="21" s="1"/>
  <c r="G29" i="21"/>
  <c r="E64" i="21" s="1"/>
  <c r="F29" i="21"/>
  <c r="E57" i="21" s="1"/>
  <c r="E29" i="21"/>
  <c r="E50" i="21" s="1"/>
  <c r="D29" i="21"/>
  <c r="E43" i="21" s="1"/>
  <c r="F42" i="21" s="1"/>
  <c r="S28" i="21"/>
  <c r="E147" i="21" s="1"/>
  <c r="R28" i="21"/>
  <c r="E140" i="21" s="1"/>
  <c r="Q28" i="21"/>
  <c r="E133" i="21" s="1"/>
  <c r="P28" i="21"/>
  <c r="E126" i="21" s="1"/>
  <c r="O28" i="21"/>
  <c r="E119" i="21" s="1"/>
  <c r="N28" i="21"/>
  <c r="E112" i="21" s="1"/>
  <c r="M28" i="21"/>
  <c r="E105" i="21" s="1"/>
  <c r="L28" i="21"/>
  <c r="E98" i="21" s="1"/>
  <c r="F97" i="21" s="1"/>
  <c r="K28" i="21"/>
  <c r="E91" i="21" s="1"/>
  <c r="J28" i="21"/>
  <c r="E84" i="21" s="1"/>
  <c r="I28" i="21"/>
  <c r="E77" i="21" s="1"/>
  <c r="H28" i="21"/>
  <c r="E70" i="21" s="1"/>
  <c r="G28" i="21"/>
  <c r="E63" i="21" s="1"/>
  <c r="F28" i="21"/>
  <c r="E56" i="21" s="1"/>
  <c r="E28" i="21"/>
  <c r="E49" i="21" s="1"/>
  <c r="D28" i="21"/>
  <c r="E42" i="21" s="1"/>
  <c r="S27" i="21"/>
  <c r="E146" i="21" s="1"/>
  <c r="R27" i="21"/>
  <c r="E139" i="21" s="1"/>
  <c r="Q27" i="21"/>
  <c r="E132" i="21" s="1"/>
  <c r="P27" i="21"/>
  <c r="E125" i="21" s="1"/>
  <c r="O27" i="21"/>
  <c r="E118" i="21" s="1"/>
  <c r="N27" i="21"/>
  <c r="E111" i="21" s="1"/>
  <c r="M27" i="21"/>
  <c r="E104" i="21" s="1"/>
  <c r="F103" i="21" s="1"/>
  <c r="L27" i="21"/>
  <c r="E97" i="21" s="1"/>
  <c r="F96" i="21" s="1"/>
  <c r="K27" i="21"/>
  <c r="E90" i="21" s="1"/>
  <c r="J27" i="21"/>
  <c r="E83" i="21" s="1"/>
  <c r="I27" i="21"/>
  <c r="E76" i="21" s="1"/>
  <c r="H27" i="21"/>
  <c r="E69" i="21" s="1"/>
  <c r="G27" i="21"/>
  <c r="E62" i="21" s="1"/>
  <c r="F27" i="21"/>
  <c r="E55" i="21" s="1"/>
  <c r="E27" i="21"/>
  <c r="E48" i="21" s="1"/>
  <c r="F47" i="21" s="1"/>
  <c r="D27" i="21"/>
  <c r="E41" i="21" s="1"/>
  <c r="S26" i="21"/>
  <c r="E145" i="21" s="1"/>
  <c r="O55" i="21" s="1"/>
  <c r="R26" i="21"/>
  <c r="E138" i="21" s="1"/>
  <c r="O54" i="21" s="1"/>
  <c r="Q26" i="21"/>
  <c r="E131" i="21" s="1"/>
  <c r="O53" i="21" s="1"/>
  <c r="P26" i="21"/>
  <c r="E124" i="21" s="1"/>
  <c r="O52" i="21" s="1"/>
  <c r="O26" i="21"/>
  <c r="E117" i="21" s="1"/>
  <c r="O51" i="21" s="1"/>
  <c r="N26" i="21"/>
  <c r="E110" i="21" s="1"/>
  <c r="M26" i="21"/>
  <c r="E103" i="21" s="1"/>
  <c r="L26" i="21"/>
  <c r="E96" i="21" s="1"/>
  <c r="O48" i="21" s="1"/>
  <c r="K26" i="21"/>
  <c r="E89" i="21" s="1"/>
  <c r="O47" i="21" s="1"/>
  <c r="J26" i="21"/>
  <c r="E82" i="21" s="1"/>
  <c r="O46" i="21" s="1"/>
  <c r="I26" i="21"/>
  <c r="E75" i="21" s="1"/>
  <c r="O45" i="21" s="1"/>
  <c r="H26" i="21"/>
  <c r="E68" i="21" s="1"/>
  <c r="O44" i="21" s="1"/>
  <c r="G26" i="21"/>
  <c r="E61" i="21" s="1"/>
  <c r="O43" i="21" s="1"/>
  <c r="F26" i="21"/>
  <c r="E54" i="21" s="1"/>
  <c r="E26" i="21"/>
  <c r="E47" i="21" s="1"/>
  <c r="D26" i="21"/>
  <c r="E40" i="21" s="1"/>
  <c r="O40" i="21" s="1"/>
  <c r="F40" i="21" l="1"/>
  <c r="P40" i="21" s="1"/>
  <c r="X40" i="21" s="1"/>
  <c r="G40" i="21"/>
  <c r="G100" i="21"/>
  <c r="P49" i="21"/>
  <c r="X49" i="21" s="1"/>
  <c r="P48" i="21"/>
  <c r="X48" i="21" s="1"/>
  <c r="P41" i="21"/>
  <c r="X41" i="21" s="1"/>
  <c r="F41" i="21"/>
  <c r="O49" i="21"/>
  <c r="F104" i="21"/>
  <c r="G52" i="21"/>
  <c r="O50" i="21"/>
  <c r="F110" i="21"/>
  <c r="P50" i="21" s="1"/>
  <c r="X50" i="21" s="1"/>
  <c r="F111" i="21"/>
  <c r="F112" i="21"/>
  <c r="G56" i="21"/>
  <c r="F61" i="21"/>
  <c r="F62" i="21"/>
  <c r="F63" i="21"/>
  <c r="G62" i="21"/>
  <c r="F119" i="21"/>
  <c r="G118" i="21"/>
  <c r="J51" i="21" s="1"/>
  <c r="G120" i="21"/>
  <c r="G66" i="21"/>
  <c r="G49" i="21"/>
  <c r="U41" i="21" s="1"/>
  <c r="F124" i="21"/>
  <c r="P52" i="21" s="1"/>
  <c r="X52" i="21" s="1"/>
  <c r="G124" i="21"/>
  <c r="F125" i="21"/>
  <c r="F126" i="21"/>
  <c r="G101" i="21"/>
  <c r="G114" i="21"/>
  <c r="F131" i="21"/>
  <c r="F132" i="21"/>
  <c r="F133" i="21"/>
  <c r="G50" i="21"/>
  <c r="G82" i="21"/>
  <c r="F82" i="21"/>
  <c r="G138" i="21"/>
  <c r="F138" i="21"/>
  <c r="F83" i="21"/>
  <c r="F139" i="21"/>
  <c r="F84" i="21"/>
  <c r="F140" i="21"/>
  <c r="G140" i="21"/>
  <c r="G142" i="21"/>
  <c r="G42" i="21"/>
  <c r="G73" i="21"/>
  <c r="G85" i="21"/>
  <c r="G89" i="21"/>
  <c r="G129" i="21"/>
  <c r="G141" i="21"/>
  <c r="G145" i="21"/>
  <c r="F98" i="21"/>
  <c r="G97" i="21"/>
  <c r="O41" i="21"/>
  <c r="F48" i="21"/>
  <c r="F49" i="21"/>
  <c r="G48" i="21"/>
  <c r="J41" i="21" s="1"/>
  <c r="G96" i="21"/>
  <c r="G108" i="21"/>
  <c r="O42" i="21"/>
  <c r="F54" i="21"/>
  <c r="F55" i="21"/>
  <c r="F56" i="21"/>
  <c r="G112" i="21"/>
  <c r="F117" i="21"/>
  <c r="F118" i="21"/>
  <c r="G64" i="21"/>
  <c r="G122" i="21"/>
  <c r="G104" i="21"/>
  <c r="J49" i="21" s="1"/>
  <c r="F68" i="21"/>
  <c r="G68" i="21"/>
  <c r="F69" i="21"/>
  <c r="F70" i="21"/>
  <c r="G45" i="21"/>
  <c r="G58" i="21"/>
  <c r="F75" i="21"/>
  <c r="P45" i="21" s="1"/>
  <c r="X45" i="21" s="1"/>
  <c r="F76" i="21"/>
  <c r="F77" i="21"/>
  <c r="G54" i="21"/>
  <c r="G106" i="21"/>
  <c r="G110" i="21"/>
  <c r="F89" i="21"/>
  <c r="F145" i="21"/>
  <c r="P55" i="21" s="1"/>
  <c r="X55" i="21" s="1"/>
  <c r="F90" i="21"/>
  <c r="F146" i="21"/>
  <c r="F91" i="21"/>
  <c r="F147" i="21"/>
  <c r="G91" i="21"/>
  <c r="G93" i="21"/>
  <c r="G51" i="21"/>
  <c r="G65" i="21"/>
  <c r="G78" i="21"/>
  <c r="U45" i="21" s="1"/>
  <c r="G121" i="21"/>
  <c r="G134" i="21"/>
  <c r="G147" i="21"/>
  <c r="G149" i="21"/>
  <c r="G70" i="21"/>
  <c r="G72" i="21"/>
  <c r="G99" i="21"/>
  <c r="G126" i="21"/>
  <c r="G128" i="21"/>
  <c r="G76" i="21"/>
  <c r="J45" i="21" s="1"/>
  <c r="G80" i="21"/>
  <c r="G105" i="21"/>
  <c r="U49" i="21" s="1"/>
  <c r="G107" i="21"/>
  <c r="G132" i="21"/>
  <c r="U53" i="21" s="1"/>
  <c r="G136" i="21"/>
  <c r="G43" i="21"/>
  <c r="G57" i="21"/>
  <c r="G59" i="21"/>
  <c r="G84" i="21"/>
  <c r="G86" i="21"/>
  <c r="G111" i="21"/>
  <c r="G115" i="21"/>
  <c r="G63" i="21"/>
  <c r="U43" i="21" s="1"/>
  <c r="G90" i="21"/>
  <c r="G119" i="21"/>
  <c r="G146" i="21"/>
  <c r="G41" i="21"/>
  <c r="G69" i="21"/>
  <c r="G98" i="21"/>
  <c r="G125" i="21"/>
  <c r="P47" i="21" l="1"/>
  <c r="X47" i="21" s="1"/>
  <c r="J53" i="21"/>
  <c r="U48" i="21"/>
  <c r="J48" i="21"/>
  <c r="P54" i="21"/>
  <c r="X54" i="21" s="1"/>
  <c r="U40" i="21"/>
  <c r="J40" i="21"/>
  <c r="J43" i="21"/>
  <c r="J47" i="21"/>
  <c r="U47" i="21"/>
  <c r="P43" i="21"/>
  <c r="X43" i="21" s="1"/>
  <c r="J50" i="21"/>
  <c r="U50" i="21"/>
  <c r="J42" i="21"/>
  <c r="U42" i="21"/>
  <c r="J54" i="21"/>
  <c r="U54" i="21"/>
  <c r="P51" i="21"/>
  <c r="X51" i="21" s="1"/>
  <c r="Y48" i="21" s="1"/>
  <c r="P53" i="21"/>
  <c r="X53" i="21" s="1"/>
  <c r="Y52" i="21" s="1"/>
  <c r="AD43" i="21" s="1"/>
  <c r="AE43" i="21" s="1"/>
  <c r="U44" i="21"/>
  <c r="V44" i="21" s="1"/>
  <c r="J44" i="21"/>
  <c r="K44" i="21" s="1"/>
  <c r="P44" i="21"/>
  <c r="X44" i="21" s="1"/>
  <c r="Y44" i="21" s="1"/>
  <c r="P46" i="21"/>
  <c r="X46" i="21" s="1"/>
  <c r="U51" i="21"/>
  <c r="U52" i="21"/>
  <c r="J52" i="21"/>
  <c r="P42" i="21"/>
  <c r="X42" i="21" s="1"/>
  <c r="Y40" i="21" s="1"/>
  <c r="J55" i="21"/>
  <c r="U55" i="21"/>
  <c r="J46" i="21"/>
  <c r="U46" i="21"/>
  <c r="AD42" i="21" l="1"/>
  <c r="AE42" i="21" s="1"/>
  <c r="V40" i="21"/>
  <c r="V48" i="21"/>
  <c r="AA42" i="21" s="1"/>
  <c r="AB42" i="21" s="1"/>
  <c r="K40" i="21"/>
  <c r="K52" i="21"/>
  <c r="V52" i="21"/>
  <c r="AA43" i="21" s="1"/>
  <c r="AB43" i="21" s="1"/>
  <c r="K48" i="21"/>
  <c r="D151" i="28" l="1"/>
  <c r="C151" i="28"/>
  <c r="D150" i="28"/>
  <c r="C150" i="28"/>
  <c r="D149" i="28"/>
  <c r="C149" i="28"/>
  <c r="D148" i="28"/>
  <c r="G148" i="28" s="1"/>
  <c r="C148" i="28"/>
  <c r="C147" i="28"/>
  <c r="D146" i="28"/>
  <c r="C146" i="28"/>
  <c r="D145" i="28"/>
  <c r="C145" i="28"/>
  <c r="D144" i="28"/>
  <c r="G143" i="28" s="1"/>
  <c r="C144" i="28"/>
  <c r="D143" i="28"/>
  <c r="C143" i="28"/>
  <c r="D142" i="28"/>
  <c r="C142" i="28"/>
  <c r="D141" i="28"/>
  <c r="C141" i="28"/>
  <c r="C140" i="28"/>
  <c r="D139" i="28"/>
  <c r="C139" i="28"/>
  <c r="D138" i="28"/>
  <c r="C138" i="28"/>
  <c r="D137" i="28"/>
  <c r="C137" i="28"/>
  <c r="D136" i="28"/>
  <c r="C136" i="28"/>
  <c r="D135" i="28"/>
  <c r="G133" i="28" s="1"/>
  <c r="C135" i="28"/>
  <c r="D134" i="28"/>
  <c r="C134" i="28"/>
  <c r="C133" i="28"/>
  <c r="D132" i="28"/>
  <c r="C132" i="28"/>
  <c r="D131" i="28"/>
  <c r="G131" i="28" s="1"/>
  <c r="C131" i="28"/>
  <c r="D130" i="28"/>
  <c r="C130" i="28"/>
  <c r="D129" i="28"/>
  <c r="C129" i="28"/>
  <c r="D128" i="28"/>
  <c r="C128" i="28"/>
  <c r="D127" i="28"/>
  <c r="C127" i="28"/>
  <c r="C126" i="28"/>
  <c r="D125" i="28"/>
  <c r="C125" i="28"/>
  <c r="D124" i="28"/>
  <c r="C124" i="28"/>
  <c r="D123" i="28"/>
  <c r="C123" i="28"/>
  <c r="D122" i="28"/>
  <c r="C122" i="28"/>
  <c r="D121" i="28"/>
  <c r="C121" i="28"/>
  <c r="D120" i="28"/>
  <c r="C120" i="28"/>
  <c r="C119" i="28"/>
  <c r="D118" i="28"/>
  <c r="C118" i="28"/>
  <c r="D117" i="28"/>
  <c r="G117" i="28" s="1"/>
  <c r="C117" i="28"/>
  <c r="D116" i="28"/>
  <c r="C116" i="28"/>
  <c r="D115" i="28"/>
  <c r="C115" i="28"/>
  <c r="D114" i="28"/>
  <c r="C114" i="28"/>
  <c r="D113" i="28"/>
  <c r="C113" i="28"/>
  <c r="C112" i="28"/>
  <c r="D111" i="28"/>
  <c r="C111" i="28"/>
  <c r="D110" i="28"/>
  <c r="C110" i="28"/>
  <c r="D109" i="28"/>
  <c r="G108" i="28" s="1"/>
  <c r="C109" i="28"/>
  <c r="D108" i="28"/>
  <c r="C108" i="28"/>
  <c r="D107" i="28"/>
  <c r="C107" i="28"/>
  <c r="D106" i="28"/>
  <c r="G104" i="28" s="1"/>
  <c r="C106" i="28"/>
  <c r="C105" i="28"/>
  <c r="D104" i="28"/>
  <c r="C104" i="28"/>
  <c r="D103" i="28"/>
  <c r="C103" i="28"/>
  <c r="D102" i="28"/>
  <c r="C102" i="28"/>
  <c r="D101" i="28"/>
  <c r="C101" i="28"/>
  <c r="D100" i="28"/>
  <c r="G100" i="28" s="1"/>
  <c r="C100" i="28"/>
  <c r="D99" i="28"/>
  <c r="C99" i="28"/>
  <c r="C98" i="28"/>
  <c r="D97" i="28"/>
  <c r="C97" i="28"/>
  <c r="D96" i="28"/>
  <c r="G96" i="28" s="1"/>
  <c r="C96" i="28"/>
  <c r="D95" i="28"/>
  <c r="C95" i="28"/>
  <c r="D94" i="28"/>
  <c r="C94" i="28"/>
  <c r="D93" i="28"/>
  <c r="C93" i="28"/>
  <c r="D92" i="28"/>
  <c r="G92" i="28" s="1"/>
  <c r="C92" i="28"/>
  <c r="C91" i="28"/>
  <c r="D90" i="28"/>
  <c r="C90" i="28"/>
  <c r="D89" i="28"/>
  <c r="C89" i="28"/>
  <c r="D88" i="28"/>
  <c r="G87" i="28" s="1"/>
  <c r="C88" i="28"/>
  <c r="D87" i="28"/>
  <c r="C87" i="28"/>
  <c r="D86" i="28"/>
  <c r="C86" i="28"/>
  <c r="D85" i="28"/>
  <c r="C85" i="28"/>
  <c r="C84" i="28"/>
  <c r="D83" i="28"/>
  <c r="C83" i="28"/>
  <c r="D82" i="28"/>
  <c r="C82" i="28"/>
  <c r="D81" i="28"/>
  <c r="C81" i="28"/>
  <c r="D80" i="28"/>
  <c r="C80" i="28"/>
  <c r="D79" i="28"/>
  <c r="G77" i="28" s="1"/>
  <c r="C79" i="28"/>
  <c r="D78" i="28"/>
  <c r="C78" i="28"/>
  <c r="C77" i="28"/>
  <c r="D76" i="28"/>
  <c r="C76" i="28"/>
  <c r="D75" i="28"/>
  <c r="G75" i="28" s="1"/>
  <c r="C75" i="28"/>
  <c r="D74" i="28"/>
  <c r="C74" i="28"/>
  <c r="D73" i="28"/>
  <c r="C73" i="28"/>
  <c r="D72" i="28"/>
  <c r="C72" i="28"/>
  <c r="D71" i="28"/>
  <c r="C71" i="28"/>
  <c r="C70" i="28"/>
  <c r="D69" i="28"/>
  <c r="C69" i="28"/>
  <c r="D68" i="28"/>
  <c r="C68" i="28"/>
  <c r="E67" i="28"/>
  <c r="D67" i="28"/>
  <c r="C67" i="28"/>
  <c r="D66" i="28"/>
  <c r="C66" i="28"/>
  <c r="E65" i="28"/>
  <c r="D65" i="28"/>
  <c r="C65" i="28"/>
  <c r="D64" i="28"/>
  <c r="C64" i="28"/>
  <c r="C63" i="28"/>
  <c r="D62" i="28"/>
  <c r="C62" i="28"/>
  <c r="E61" i="28"/>
  <c r="D61" i="28"/>
  <c r="C61" i="28"/>
  <c r="D60" i="28"/>
  <c r="C60" i="28"/>
  <c r="E59" i="28"/>
  <c r="D59" i="28"/>
  <c r="C59" i="28"/>
  <c r="D58" i="28"/>
  <c r="C58" i="28"/>
  <c r="E57" i="28"/>
  <c r="D57" i="28"/>
  <c r="C57" i="28"/>
  <c r="C56" i="28"/>
  <c r="D55" i="28"/>
  <c r="C55" i="28"/>
  <c r="E54" i="28"/>
  <c r="D54" i="28"/>
  <c r="C54" i="28"/>
  <c r="D53" i="28"/>
  <c r="G52" i="28" s="1"/>
  <c r="C53" i="28"/>
  <c r="D52" i="28"/>
  <c r="G51" i="28" s="1"/>
  <c r="C52" i="28"/>
  <c r="D51" i="28"/>
  <c r="C51" i="28"/>
  <c r="D50" i="28"/>
  <c r="G49" i="28" s="1"/>
  <c r="C50" i="28"/>
  <c r="E49" i="28"/>
  <c r="F48" i="28" s="1"/>
  <c r="C49" i="28"/>
  <c r="D48" i="28"/>
  <c r="G47" i="28" s="1"/>
  <c r="C48" i="28"/>
  <c r="D47" i="28"/>
  <c r="C47" i="28"/>
  <c r="D46" i="28"/>
  <c r="C46" i="28"/>
  <c r="E45" i="28"/>
  <c r="D45" i="28"/>
  <c r="C45" i="28"/>
  <c r="D44" i="28"/>
  <c r="C44" i="28"/>
  <c r="E43" i="28"/>
  <c r="D43" i="28"/>
  <c r="G41" i="28" s="1"/>
  <c r="C43" i="28"/>
  <c r="C42" i="28"/>
  <c r="E41" i="28"/>
  <c r="F40" i="28" s="1"/>
  <c r="D41" i="28"/>
  <c r="C41" i="28"/>
  <c r="D40" i="28"/>
  <c r="C40" i="28"/>
  <c r="S32" i="28"/>
  <c r="E151" i="28" s="1"/>
  <c r="R32" i="28"/>
  <c r="E144" i="28" s="1"/>
  <c r="Q32" i="28"/>
  <c r="E137" i="28" s="1"/>
  <c r="P32" i="28"/>
  <c r="E130" i="28" s="1"/>
  <c r="O32" i="28"/>
  <c r="E123" i="28" s="1"/>
  <c r="N32" i="28"/>
  <c r="E116" i="28" s="1"/>
  <c r="M32" i="28"/>
  <c r="E109" i="28" s="1"/>
  <c r="L32" i="28"/>
  <c r="E102" i="28" s="1"/>
  <c r="K32" i="28"/>
  <c r="E95" i="28" s="1"/>
  <c r="J32" i="28"/>
  <c r="E88" i="28" s="1"/>
  <c r="I32" i="28"/>
  <c r="E81" i="28" s="1"/>
  <c r="H32" i="28"/>
  <c r="E74" i="28" s="1"/>
  <c r="G32" i="28"/>
  <c r="F32" i="28"/>
  <c r="E60" i="28" s="1"/>
  <c r="E32" i="28"/>
  <c r="E53" i="28" s="1"/>
  <c r="D32" i="28"/>
  <c r="E46" i="28" s="1"/>
  <c r="S31" i="28"/>
  <c r="E150" i="28" s="1"/>
  <c r="R31" i="28"/>
  <c r="E143" i="28" s="1"/>
  <c r="Q31" i="28"/>
  <c r="E136" i="28" s="1"/>
  <c r="P31" i="28"/>
  <c r="E129" i="28" s="1"/>
  <c r="O31" i="28"/>
  <c r="E122" i="28" s="1"/>
  <c r="N31" i="28"/>
  <c r="E115" i="28" s="1"/>
  <c r="M31" i="28"/>
  <c r="E108" i="28" s="1"/>
  <c r="L31" i="28"/>
  <c r="E101" i="28" s="1"/>
  <c r="K31" i="28"/>
  <c r="E94" i="28" s="1"/>
  <c r="J31" i="28"/>
  <c r="E87" i="28" s="1"/>
  <c r="I31" i="28"/>
  <c r="E80" i="28" s="1"/>
  <c r="H31" i="28"/>
  <c r="E73" i="28" s="1"/>
  <c r="G31" i="28"/>
  <c r="E66" i="28" s="1"/>
  <c r="G66" i="28" s="1"/>
  <c r="F31" i="28"/>
  <c r="E31" i="28"/>
  <c r="E52" i="28" s="1"/>
  <c r="D31" i="28"/>
  <c r="S30" i="28"/>
  <c r="E149" i="28" s="1"/>
  <c r="R30" i="28"/>
  <c r="E142" i="28" s="1"/>
  <c r="Q30" i="28"/>
  <c r="E135" i="28" s="1"/>
  <c r="P30" i="28"/>
  <c r="E128" i="28" s="1"/>
  <c r="G126" i="28" s="1"/>
  <c r="O30" i="28"/>
  <c r="E121" i="28" s="1"/>
  <c r="G120" i="28" s="1"/>
  <c r="N30" i="28"/>
  <c r="E114" i="28" s="1"/>
  <c r="M30" i="28"/>
  <c r="E107" i="28" s="1"/>
  <c r="L30" i="28"/>
  <c r="E100" i="28" s="1"/>
  <c r="K30" i="28"/>
  <c r="E93" i="28" s="1"/>
  <c r="J30" i="28"/>
  <c r="E86" i="28" s="1"/>
  <c r="I30" i="28"/>
  <c r="E79" i="28" s="1"/>
  <c r="H30" i="28"/>
  <c r="E72" i="28" s="1"/>
  <c r="G30" i="28"/>
  <c r="F30" i="28"/>
  <c r="E58" i="28" s="1"/>
  <c r="E30" i="28"/>
  <c r="E51" i="28" s="1"/>
  <c r="D30" i="28"/>
  <c r="E44" i="28" s="1"/>
  <c r="G44" i="28" s="1"/>
  <c r="S29" i="28"/>
  <c r="E148" i="28" s="1"/>
  <c r="R29" i="28"/>
  <c r="E141" i="28" s="1"/>
  <c r="Q29" i="28"/>
  <c r="E134" i="28" s="1"/>
  <c r="F133" i="28" s="1"/>
  <c r="P29" i="28"/>
  <c r="E127" i="28" s="1"/>
  <c r="O29" i="28"/>
  <c r="E120" i="28" s="1"/>
  <c r="N29" i="28"/>
  <c r="E113" i="28" s="1"/>
  <c r="M29" i="28"/>
  <c r="E106" i="28" s="1"/>
  <c r="L29" i="28"/>
  <c r="E99" i="28" s="1"/>
  <c r="K29" i="28"/>
  <c r="E92" i="28" s="1"/>
  <c r="J29" i="28"/>
  <c r="E85" i="28" s="1"/>
  <c r="I29" i="28"/>
  <c r="E78" i="28" s="1"/>
  <c r="F77" i="28" s="1"/>
  <c r="H29" i="28"/>
  <c r="E71" i="28" s="1"/>
  <c r="G29" i="28"/>
  <c r="E64" i="28" s="1"/>
  <c r="F29" i="28"/>
  <c r="E29" i="28"/>
  <c r="E50" i="28" s="1"/>
  <c r="D29" i="28"/>
  <c r="S28" i="28"/>
  <c r="E147" i="28" s="1"/>
  <c r="R28" i="28"/>
  <c r="E140" i="28" s="1"/>
  <c r="Q28" i="28"/>
  <c r="E133" i="28" s="1"/>
  <c r="P28" i="28"/>
  <c r="E126" i="28" s="1"/>
  <c r="F125" i="28" s="1"/>
  <c r="O28" i="28"/>
  <c r="E119" i="28" s="1"/>
  <c r="N28" i="28"/>
  <c r="E112" i="28" s="1"/>
  <c r="F111" i="28" s="1"/>
  <c r="M28" i="28"/>
  <c r="E105" i="28" s="1"/>
  <c r="L28" i="28"/>
  <c r="E98" i="28" s="1"/>
  <c r="K28" i="28"/>
  <c r="E91" i="28" s="1"/>
  <c r="J28" i="28"/>
  <c r="E84" i="28" s="1"/>
  <c r="I28" i="28"/>
  <c r="E77" i="28" s="1"/>
  <c r="H28" i="28"/>
  <c r="E70" i="28" s="1"/>
  <c r="G28" i="28"/>
  <c r="E63" i="28" s="1"/>
  <c r="F28" i="28"/>
  <c r="E56" i="28" s="1"/>
  <c r="E28" i="28"/>
  <c r="D28" i="28"/>
  <c r="E42" i="28" s="1"/>
  <c r="F41" i="28" s="1"/>
  <c r="S27" i="28"/>
  <c r="E146" i="28" s="1"/>
  <c r="R27" i="28"/>
  <c r="E139" i="28" s="1"/>
  <c r="Q27" i="28"/>
  <c r="E132" i="28" s="1"/>
  <c r="P27" i="28"/>
  <c r="E125" i="28" s="1"/>
  <c r="O27" i="28"/>
  <c r="E118" i="28" s="1"/>
  <c r="N27" i="28"/>
  <c r="E111" i="28" s="1"/>
  <c r="M27" i="28"/>
  <c r="E104" i="28" s="1"/>
  <c r="L27" i="28"/>
  <c r="E97" i="28" s="1"/>
  <c r="F96" i="28" s="1"/>
  <c r="K27" i="28"/>
  <c r="E90" i="28" s="1"/>
  <c r="J27" i="28"/>
  <c r="E83" i="28" s="1"/>
  <c r="I27" i="28"/>
  <c r="E76" i="28" s="1"/>
  <c r="H27" i="28"/>
  <c r="E69" i="28" s="1"/>
  <c r="G27" i="28"/>
  <c r="E62" i="28" s="1"/>
  <c r="F61" i="28" s="1"/>
  <c r="F27" i="28"/>
  <c r="E55" i="28" s="1"/>
  <c r="E27" i="28"/>
  <c r="E48" i="28" s="1"/>
  <c r="D27" i="28"/>
  <c r="S26" i="28"/>
  <c r="E145" i="28" s="1"/>
  <c r="O55" i="28" s="1"/>
  <c r="R26" i="28"/>
  <c r="E138" i="28" s="1"/>
  <c r="O54" i="28" s="1"/>
  <c r="Q26" i="28"/>
  <c r="E131" i="28" s="1"/>
  <c r="O53" i="28" s="1"/>
  <c r="P26" i="28"/>
  <c r="E124" i="28" s="1"/>
  <c r="O26" i="28"/>
  <c r="E117" i="28" s="1"/>
  <c r="O51" i="28" s="1"/>
  <c r="N26" i="28"/>
  <c r="E110" i="28" s="1"/>
  <c r="M26" i="28"/>
  <c r="E103" i="28" s="1"/>
  <c r="O49" i="28" s="1"/>
  <c r="L26" i="28"/>
  <c r="E96" i="28" s="1"/>
  <c r="O48" i="28" s="1"/>
  <c r="K26" i="28"/>
  <c r="E89" i="28" s="1"/>
  <c r="O47" i="28" s="1"/>
  <c r="J26" i="28"/>
  <c r="E82" i="28" s="1"/>
  <c r="O46" i="28" s="1"/>
  <c r="I26" i="28"/>
  <c r="E75" i="28" s="1"/>
  <c r="O45" i="28" s="1"/>
  <c r="H26" i="28"/>
  <c r="E68" i="28" s="1"/>
  <c r="O44" i="28" s="1"/>
  <c r="G26" i="28"/>
  <c r="F26" i="28"/>
  <c r="E26" i="28"/>
  <c r="E47" i="28" s="1"/>
  <c r="O41" i="28" s="1"/>
  <c r="D26" i="28"/>
  <c r="E40" i="28" s="1"/>
  <c r="F55" i="28" l="1"/>
  <c r="F54" i="28"/>
  <c r="O42" i="28"/>
  <c r="F110" i="28"/>
  <c r="G58" i="28"/>
  <c r="F118" i="28"/>
  <c r="O52" i="28"/>
  <c r="F124" i="28"/>
  <c r="G124" i="28"/>
  <c r="F126" i="28"/>
  <c r="G128" i="28"/>
  <c r="G112" i="28"/>
  <c r="G55" i="28"/>
  <c r="G79" i="28"/>
  <c r="G135" i="28"/>
  <c r="G82" i="28"/>
  <c r="F82" i="28"/>
  <c r="G138" i="28"/>
  <c r="F138" i="28"/>
  <c r="F83" i="28"/>
  <c r="F139" i="28"/>
  <c r="F84" i="28"/>
  <c r="F140" i="28"/>
  <c r="F56" i="28"/>
  <c r="G83" i="28"/>
  <c r="G114" i="28"/>
  <c r="G139" i="28"/>
  <c r="F112" i="28"/>
  <c r="J51" i="28"/>
  <c r="F62" i="28"/>
  <c r="P43" i="28" s="1"/>
  <c r="X43" i="28" s="1"/>
  <c r="F119" i="28"/>
  <c r="G118" i="28"/>
  <c r="U51" i="28" s="1"/>
  <c r="G71" i="28"/>
  <c r="U53" i="28"/>
  <c r="J53" i="28"/>
  <c r="F75" i="28"/>
  <c r="P45" i="28" s="1"/>
  <c r="X45" i="28" s="1"/>
  <c r="F132" i="28"/>
  <c r="F145" i="28"/>
  <c r="F90" i="28"/>
  <c r="F146" i="28"/>
  <c r="F91" i="28"/>
  <c r="F147" i="28"/>
  <c r="G91" i="28"/>
  <c r="G147" i="28"/>
  <c r="G93" i="28"/>
  <c r="G45" i="28"/>
  <c r="G61" i="28"/>
  <c r="G65" i="28"/>
  <c r="G94" i="28"/>
  <c r="G106" i="28"/>
  <c r="G110" i="28"/>
  <c r="G150" i="28"/>
  <c r="O50" i="28"/>
  <c r="G113" i="28"/>
  <c r="F68" i="28"/>
  <c r="G68" i="28"/>
  <c r="F70" i="28"/>
  <c r="F131" i="28"/>
  <c r="P53" i="28" s="1"/>
  <c r="X53" i="28" s="1"/>
  <c r="F76" i="28"/>
  <c r="O40" i="28"/>
  <c r="G40" i="28"/>
  <c r="F97" i="28"/>
  <c r="F98" i="28"/>
  <c r="G97" i="28"/>
  <c r="G99" i="28"/>
  <c r="G101" i="28"/>
  <c r="U48" i="28" s="1"/>
  <c r="F42" i="28"/>
  <c r="P40" i="28" s="1"/>
  <c r="X40" i="28" s="1"/>
  <c r="G56" i="28"/>
  <c r="O43" i="28"/>
  <c r="G73" i="28"/>
  <c r="G85" i="28"/>
  <c r="G89" i="28"/>
  <c r="G129" i="28"/>
  <c r="G141" i="28"/>
  <c r="G145" i="28"/>
  <c r="G54" i="28"/>
  <c r="F117" i="28"/>
  <c r="F63" i="28"/>
  <c r="G64" i="28"/>
  <c r="G62" i="28"/>
  <c r="G122" i="28"/>
  <c r="J48" i="28"/>
  <c r="F69" i="28"/>
  <c r="G70" i="28"/>
  <c r="G72" i="28"/>
  <c r="G127" i="28"/>
  <c r="F89" i="28"/>
  <c r="P47" i="28" s="1"/>
  <c r="X47" i="28" s="1"/>
  <c r="P48" i="28"/>
  <c r="X48" i="28" s="1"/>
  <c r="F47" i="28"/>
  <c r="G103" i="28"/>
  <c r="F103" i="28"/>
  <c r="F104" i="28"/>
  <c r="F49" i="28"/>
  <c r="G48" i="28"/>
  <c r="U41" i="28" s="1"/>
  <c r="F105" i="28"/>
  <c r="G50" i="28"/>
  <c r="J41" i="28" s="1"/>
  <c r="G78" i="28"/>
  <c r="G121" i="28"/>
  <c r="G134" i="28"/>
  <c r="G149" i="28"/>
  <c r="G76" i="28"/>
  <c r="J45" i="28" s="1"/>
  <c r="G80" i="28"/>
  <c r="G105" i="28"/>
  <c r="G107" i="28"/>
  <c r="G132" i="28"/>
  <c r="G136" i="28"/>
  <c r="G43" i="28"/>
  <c r="G57" i="28"/>
  <c r="G59" i="28"/>
  <c r="G84" i="28"/>
  <c r="G86" i="28"/>
  <c r="G111" i="28"/>
  <c r="G115" i="28"/>
  <c r="G140" i="28"/>
  <c r="G142" i="28"/>
  <c r="G63" i="28"/>
  <c r="G90" i="28"/>
  <c r="G119" i="28"/>
  <c r="G146" i="28"/>
  <c r="G69" i="28"/>
  <c r="G98" i="28"/>
  <c r="G125" i="28"/>
  <c r="G42" i="28"/>
  <c r="V48" i="28" l="1"/>
  <c r="J55" i="28"/>
  <c r="U55" i="28"/>
  <c r="J50" i="28"/>
  <c r="U50" i="28"/>
  <c r="P50" i="28"/>
  <c r="X50" i="28" s="1"/>
  <c r="P46" i="28"/>
  <c r="X46" i="28" s="1"/>
  <c r="U43" i="28"/>
  <c r="J43" i="28"/>
  <c r="J46" i="28"/>
  <c r="U46" i="28"/>
  <c r="P52" i="28"/>
  <c r="X52" i="28" s="1"/>
  <c r="J49" i="28"/>
  <c r="K48" i="28" s="1"/>
  <c r="U49" i="28"/>
  <c r="P51" i="28"/>
  <c r="X51" i="28" s="1"/>
  <c r="U40" i="28"/>
  <c r="V40" i="28" s="1"/>
  <c r="J40" i="28"/>
  <c r="P55" i="28"/>
  <c r="X55" i="28" s="1"/>
  <c r="P54" i="28"/>
  <c r="X54" i="28" s="1"/>
  <c r="U45" i="28"/>
  <c r="J47" i="28"/>
  <c r="U47" i="28"/>
  <c r="J54" i="28"/>
  <c r="U54" i="28"/>
  <c r="U44" i="28"/>
  <c r="J44" i="28"/>
  <c r="U52" i="28"/>
  <c r="V52" i="28" s="1"/>
  <c r="J52" i="28"/>
  <c r="P49" i="28"/>
  <c r="X49" i="28" s="1"/>
  <c r="Y48" i="28" s="1"/>
  <c r="P44" i="28"/>
  <c r="X44" i="28" s="1"/>
  <c r="Y44" i="28" s="1"/>
  <c r="P42" i="28"/>
  <c r="X42" i="28" s="1"/>
  <c r="P41" i="28"/>
  <c r="X41" i="28" s="1"/>
  <c r="Y40" i="28" s="1"/>
  <c r="J42" i="28"/>
  <c r="U42" i="28"/>
  <c r="AD42" i="28" l="1"/>
  <c r="AE42" i="28" s="1"/>
  <c r="K44" i="28"/>
  <c r="K52" i="28"/>
  <c r="V44" i="28"/>
  <c r="AA43" i="28"/>
  <c r="AB43" i="28" s="1"/>
  <c r="Y52" i="28"/>
  <c r="AD43" i="28" s="1"/>
  <c r="AE43" i="28" s="1"/>
  <c r="K40" i="28"/>
  <c r="AA42" i="28"/>
  <c r="AB42" i="28" s="1"/>
  <c r="D151" i="19" l="1"/>
  <c r="C151" i="19"/>
  <c r="D150" i="19"/>
  <c r="C150" i="19"/>
  <c r="D149" i="19"/>
  <c r="C149" i="19"/>
  <c r="D148" i="19"/>
  <c r="G146" i="19" s="1"/>
  <c r="C148" i="19"/>
  <c r="E147" i="19"/>
  <c r="C147" i="19"/>
  <c r="D146" i="19"/>
  <c r="C146" i="19"/>
  <c r="D145" i="19"/>
  <c r="C145" i="19"/>
  <c r="D144" i="19"/>
  <c r="C144" i="19"/>
  <c r="D143" i="19"/>
  <c r="C143" i="19"/>
  <c r="D142" i="19"/>
  <c r="C142" i="19"/>
  <c r="D141" i="19"/>
  <c r="C141" i="19"/>
  <c r="E140" i="19"/>
  <c r="C140" i="19"/>
  <c r="D139" i="19"/>
  <c r="C139" i="19"/>
  <c r="D138" i="19"/>
  <c r="C138" i="19"/>
  <c r="D137" i="19"/>
  <c r="C137" i="19"/>
  <c r="D136" i="19"/>
  <c r="C136" i="19"/>
  <c r="D135" i="19"/>
  <c r="C135" i="19"/>
  <c r="D134" i="19"/>
  <c r="C134" i="19"/>
  <c r="E133" i="19"/>
  <c r="C133" i="19"/>
  <c r="D132" i="19"/>
  <c r="C132" i="19"/>
  <c r="D131" i="19"/>
  <c r="C131" i="19"/>
  <c r="D130" i="19"/>
  <c r="C130" i="19"/>
  <c r="D129" i="19"/>
  <c r="C129" i="19"/>
  <c r="D128" i="19"/>
  <c r="C128" i="19"/>
  <c r="D127" i="19"/>
  <c r="C127" i="19"/>
  <c r="E126" i="19"/>
  <c r="C126" i="19"/>
  <c r="D125" i="19"/>
  <c r="C125" i="19"/>
  <c r="D124" i="19"/>
  <c r="C124" i="19"/>
  <c r="D123" i="19"/>
  <c r="C123" i="19"/>
  <c r="D122" i="19"/>
  <c r="G122" i="19" s="1"/>
  <c r="C122" i="19"/>
  <c r="D121" i="19"/>
  <c r="C121" i="19"/>
  <c r="D120" i="19"/>
  <c r="G118" i="19" s="1"/>
  <c r="C120" i="19"/>
  <c r="E119" i="19"/>
  <c r="C119" i="19"/>
  <c r="D118" i="19"/>
  <c r="C118" i="19"/>
  <c r="D117" i="19"/>
  <c r="C117" i="19"/>
  <c r="D116" i="19"/>
  <c r="C116" i="19"/>
  <c r="D115" i="19"/>
  <c r="C115" i="19"/>
  <c r="D114" i="19"/>
  <c r="G114" i="19" s="1"/>
  <c r="C114" i="19"/>
  <c r="D113" i="19"/>
  <c r="C113" i="19"/>
  <c r="E112" i="19"/>
  <c r="C112" i="19"/>
  <c r="D111" i="19"/>
  <c r="C111" i="19"/>
  <c r="D110" i="19"/>
  <c r="G110" i="19" s="1"/>
  <c r="C110" i="19"/>
  <c r="D109" i="19"/>
  <c r="C109" i="19"/>
  <c r="D108" i="19"/>
  <c r="G108" i="19" s="1"/>
  <c r="C108" i="19"/>
  <c r="D107" i="19"/>
  <c r="C107" i="19"/>
  <c r="D106" i="19"/>
  <c r="C106" i="19"/>
  <c r="E105" i="19"/>
  <c r="C105" i="19"/>
  <c r="D104" i="19"/>
  <c r="C104" i="19"/>
  <c r="D103" i="19"/>
  <c r="C103" i="19"/>
  <c r="D102" i="19"/>
  <c r="C102" i="19"/>
  <c r="D101" i="19"/>
  <c r="C101" i="19"/>
  <c r="D100" i="19"/>
  <c r="G100" i="19" s="1"/>
  <c r="C100" i="19"/>
  <c r="D99" i="19"/>
  <c r="C99" i="19"/>
  <c r="E98" i="19"/>
  <c r="C98" i="19"/>
  <c r="D97" i="19"/>
  <c r="C97" i="19"/>
  <c r="D96" i="19"/>
  <c r="G96" i="19" s="1"/>
  <c r="C96" i="19"/>
  <c r="D95" i="19"/>
  <c r="C95" i="19"/>
  <c r="D94" i="19"/>
  <c r="C94" i="19"/>
  <c r="D93" i="19"/>
  <c r="C93" i="19"/>
  <c r="D92" i="19"/>
  <c r="G90" i="19" s="1"/>
  <c r="C92" i="19"/>
  <c r="E91" i="19"/>
  <c r="C91" i="19"/>
  <c r="D90" i="19"/>
  <c r="C90" i="19"/>
  <c r="D89" i="19"/>
  <c r="C89" i="19"/>
  <c r="D88" i="19"/>
  <c r="C88" i="19"/>
  <c r="D87" i="19"/>
  <c r="C87" i="19"/>
  <c r="D86" i="19"/>
  <c r="C86" i="19"/>
  <c r="D85" i="19"/>
  <c r="C85" i="19"/>
  <c r="E84" i="19"/>
  <c r="C84" i="19"/>
  <c r="D83" i="19"/>
  <c r="C83" i="19"/>
  <c r="D82" i="19"/>
  <c r="C82" i="19"/>
  <c r="D81" i="19"/>
  <c r="C81" i="19"/>
  <c r="D80" i="19"/>
  <c r="C80" i="19"/>
  <c r="D79" i="19"/>
  <c r="C79" i="19"/>
  <c r="D78" i="19"/>
  <c r="C78" i="19"/>
  <c r="E77" i="19"/>
  <c r="C77" i="19"/>
  <c r="D76" i="19"/>
  <c r="C76" i="19"/>
  <c r="D75" i="19"/>
  <c r="C75" i="19"/>
  <c r="D74" i="19"/>
  <c r="C74" i="19"/>
  <c r="D73" i="19"/>
  <c r="C73" i="19"/>
  <c r="D72" i="19"/>
  <c r="C72" i="19"/>
  <c r="D71" i="19"/>
  <c r="C71" i="19"/>
  <c r="E70" i="19"/>
  <c r="C70" i="19"/>
  <c r="D69" i="19"/>
  <c r="C69" i="19"/>
  <c r="D68" i="19"/>
  <c r="C68" i="19"/>
  <c r="D67" i="19"/>
  <c r="C67" i="19"/>
  <c r="E66" i="19"/>
  <c r="D66" i="19"/>
  <c r="G66" i="19" s="1"/>
  <c r="C66" i="19"/>
  <c r="D65" i="19"/>
  <c r="C65" i="19"/>
  <c r="E64" i="19"/>
  <c r="F62" i="19" s="1"/>
  <c r="D64" i="19"/>
  <c r="C64" i="19"/>
  <c r="E63" i="19"/>
  <c r="C63" i="19"/>
  <c r="D62" i="19"/>
  <c r="C62" i="19"/>
  <c r="D61" i="19"/>
  <c r="C61" i="19"/>
  <c r="E60" i="19"/>
  <c r="D60" i="19"/>
  <c r="C60" i="19"/>
  <c r="D59" i="19"/>
  <c r="C59" i="19"/>
  <c r="E58" i="19"/>
  <c r="D58" i="19"/>
  <c r="G58" i="19" s="1"/>
  <c r="C58" i="19"/>
  <c r="D57" i="19"/>
  <c r="C57" i="19"/>
  <c r="E56" i="19"/>
  <c r="C56" i="19"/>
  <c r="D55" i="19"/>
  <c r="G55" i="19" s="1"/>
  <c r="C55" i="19"/>
  <c r="E54" i="19"/>
  <c r="O42" i="19" s="1"/>
  <c r="D54" i="19"/>
  <c r="C54" i="19"/>
  <c r="E53" i="19"/>
  <c r="D53" i="19"/>
  <c r="C53" i="19"/>
  <c r="D52" i="19"/>
  <c r="G52" i="19" s="1"/>
  <c r="C52" i="19"/>
  <c r="E51" i="19"/>
  <c r="D51" i="19"/>
  <c r="C51" i="19"/>
  <c r="D50" i="19"/>
  <c r="C50" i="19"/>
  <c r="E49" i="19"/>
  <c r="C49" i="19"/>
  <c r="D48" i="19"/>
  <c r="C48" i="19"/>
  <c r="E47" i="19"/>
  <c r="O41" i="19" s="1"/>
  <c r="D47" i="19"/>
  <c r="C47" i="19"/>
  <c r="E46" i="19"/>
  <c r="D46" i="19"/>
  <c r="C46" i="19"/>
  <c r="E45" i="19"/>
  <c r="D45" i="19"/>
  <c r="G44" i="19" s="1"/>
  <c r="C45" i="19"/>
  <c r="D44" i="19"/>
  <c r="C44" i="19"/>
  <c r="E43" i="19"/>
  <c r="F41" i="19" s="1"/>
  <c r="D43" i="19"/>
  <c r="C43" i="19"/>
  <c r="E42" i="19"/>
  <c r="C42" i="19"/>
  <c r="E41" i="19"/>
  <c r="F40" i="19" s="1"/>
  <c r="P40" i="19" s="1"/>
  <c r="X40" i="19" s="1"/>
  <c r="D41" i="19"/>
  <c r="C41" i="19"/>
  <c r="D40" i="19"/>
  <c r="C40" i="19"/>
  <c r="S32" i="19"/>
  <c r="E151" i="19" s="1"/>
  <c r="R32" i="19"/>
  <c r="E144" i="19" s="1"/>
  <c r="Q32" i="19"/>
  <c r="E137" i="19" s="1"/>
  <c r="P32" i="19"/>
  <c r="E130" i="19" s="1"/>
  <c r="O32" i="19"/>
  <c r="E123" i="19" s="1"/>
  <c r="N32" i="19"/>
  <c r="E116" i="19" s="1"/>
  <c r="M32" i="19"/>
  <c r="E109" i="19" s="1"/>
  <c r="L32" i="19"/>
  <c r="E102" i="19" s="1"/>
  <c r="K32" i="19"/>
  <c r="E95" i="19" s="1"/>
  <c r="J32" i="19"/>
  <c r="E88" i="19" s="1"/>
  <c r="I32" i="19"/>
  <c r="E81" i="19" s="1"/>
  <c r="H32" i="19"/>
  <c r="E74" i="19" s="1"/>
  <c r="G32" i="19"/>
  <c r="E67" i="19" s="1"/>
  <c r="F32" i="19"/>
  <c r="E32" i="19"/>
  <c r="D32" i="19"/>
  <c r="S31" i="19"/>
  <c r="E150" i="19" s="1"/>
  <c r="R31" i="19"/>
  <c r="E143" i="19" s="1"/>
  <c r="Q31" i="19"/>
  <c r="E136" i="19" s="1"/>
  <c r="P31" i="19"/>
  <c r="E129" i="19" s="1"/>
  <c r="O31" i="19"/>
  <c r="E122" i="19" s="1"/>
  <c r="N31" i="19"/>
  <c r="E115" i="19" s="1"/>
  <c r="M31" i="19"/>
  <c r="E108" i="19" s="1"/>
  <c r="L31" i="19"/>
  <c r="E101" i="19" s="1"/>
  <c r="K31" i="19"/>
  <c r="E94" i="19" s="1"/>
  <c r="J31" i="19"/>
  <c r="E87" i="19" s="1"/>
  <c r="I31" i="19"/>
  <c r="E80" i="19" s="1"/>
  <c r="H31" i="19"/>
  <c r="E73" i="19" s="1"/>
  <c r="G31" i="19"/>
  <c r="F31" i="19"/>
  <c r="E59" i="19" s="1"/>
  <c r="G59" i="19" s="1"/>
  <c r="E31" i="19"/>
  <c r="E52" i="19" s="1"/>
  <c r="D31" i="19"/>
  <c r="S30" i="19"/>
  <c r="E149" i="19" s="1"/>
  <c r="R30" i="19"/>
  <c r="E142" i="19" s="1"/>
  <c r="Q30" i="19"/>
  <c r="E135" i="19" s="1"/>
  <c r="P30" i="19"/>
  <c r="E128" i="19" s="1"/>
  <c r="O30" i="19"/>
  <c r="E121" i="19" s="1"/>
  <c r="N30" i="19"/>
  <c r="E114" i="19" s="1"/>
  <c r="M30" i="19"/>
  <c r="E107" i="19" s="1"/>
  <c r="L30" i="19"/>
  <c r="E100" i="19" s="1"/>
  <c r="K30" i="19"/>
  <c r="E93" i="19" s="1"/>
  <c r="J30" i="19"/>
  <c r="E86" i="19" s="1"/>
  <c r="I30" i="19"/>
  <c r="E79" i="19" s="1"/>
  <c r="H30" i="19"/>
  <c r="E72" i="19" s="1"/>
  <c r="G30" i="19"/>
  <c r="E65" i="19" s="1"/>
  <c r="F30" i="19"/>
  <c r="E30" i="19"/>
  <c r="D30" i="19"/>
  <c r="E44" i="19" s="1"/>
  <c r="S29" i="19"/>
  <c r="E148" i="19" s="1"/>
  <c r="R29" i="19"/>
  <c r="E141" i="19" s="1"/>
  <c r="Q29" i="19"/>
  <c r="E134" i="19" s="1"/>
  <c r="P29" i="19"/>
  <c r="E127" i="19" s="1"/>
  <c r="O29" i="19"/>
  <c r="E120" i="19" s="1"/>
  <c r="N29" i="19"/>
  <c r="E113" i="19" s="1"/>
  <c r="M29" i="19"/>
  <c r="E106" i="19" s="1"/>
  <c r="L29" i="19"/>
  <c r="E99" i="19" s="1"/>
  <c r="K29" i="19"/>
  <c r="E92" i="19" s="1"/>
  <c r="J29" i="19"/>
  <c r="E85" i="19" s="1"/>
  <c r="I29" i="19"/>
  <c r="E78" i="19" s="1"/>
  <c r="F76" i="19" s="1"/>
  <c r="H29" i="19"/>
  <c r="E71" i="19" s="1"/>
  <c r="G29" i="19"/>
  <c r="F29" i="19"/>
  <c r="E57" i="19" s="1"/>
  <c r="E29" i="19"/>
  <c r="E50" i="19" s="1"/>
  <c r="D29" i="19"/>
  <c r="S27" i="19"/>
  <c r="E146" i="19" s="1"/>
  <c r="R27" i="19"/>
  <c r="E139" i="19" s="1"/>
  <c r="Q27" i="19"/>
  <c r="E132" i="19" s="1"/>
  <c r="P27" i="19"/>
  <c r="E125" i="19" s="1"/>
  <c r="O27" i="19"/>
  <c r="E118" i="19" s="1"/>
  <c r="N27" i="19"/>
  <c r="E111" i="19" s="1"/>
  <c r="M27" i="19"/>
  <c r="E104" i="19" s="1"/>
  <c r="L27" i="19"/>
  <c r="E97" i="19" s="1"/>
  <c r="K27" i="19"/>
  <c r="E90" i="19" s="1"/>
  <c r="J27" i="19"/>
  <c r="E83" i="19" s="1"/>
  <c r="I27" i="19"/>
  <c r="E76" i="19" s="1"/>
  <c r="H27" i="19"/>
  <c r="E69" i="19" s="1"/>
  <c r="G27" i="19"/>
  <c r="E62" i="19" s="1"/>
  <c r="F27" i="19"/>
  <c r="E55" i="19" s="1"/>
  <c r="F54" i="19" s="1"/>
  <c r="E27" i="19"/>
  <c r="E48" i="19" s="1"/>
  <c r="F47" i="19" s="1"/>
  <c r="D27" i="19"/>
  <c r="S26" i="19"/>
  <c r="E145" i="19" s="1"/>
  <c r="O55" i="19" s="1"/>
  <c r="R26" i="19"/>
  <c r="E138" i="19" s="1"/>
  <c r="O54" i="19" s="1"/>
  <c r="Q26" i="19"/>
  <c r="E131" i="19" s="1"/>
  <c r="O53" i="19" s="1"/>
  <c r="P26" i="19"/>
  <c r="E124" i="19" s="1"/>
  <c r="O52" i="19" s="1"/>
  <c r="O26" i="19"/>
  <c r="E117" i="19" s="1"/>
  <c r="O51" i="19" s="1"/>
  <c r="N26" i="19"/>
  <c r="E110" i="19" s="1"/>
  <c r="O50" i="19" s="1"/>
  <c r="M26" i="19"/>
  <c r="E103" i="19" s="1"/>
  <c r="O49" i="19" s="1"/>
  <c r="L26" i="19"/>
  <c r="E96" i="19" s="1"/>
  <c r="O48" i="19" s="1"/>
  <c r="K26" i="19"/>
  <c r="E89" i="19" s="1"/>
  <c r="O47" i="19" s="1"/>
  <c r="J26" i="19"/>
  <c r="E82" i="19" s="1"/>
  <c r="O46" i="19" s="1"/>
  <c r="I26" i="19"/>
  <c r="E75" i="19" s="1"/>
  <c r="H26" i="19"/>
  <c r="E68" i="19" s="1"/>
  <c r="O44" i="19" s="1"/>
  <c r="G26" i="19"/>
  <c r="E61" i="19" s="1"/>
  <c r="O43" i="19" s="1"/>
  <c r="F26" i="19"/>
  <c r="E26" i="19"/>
  <c r="D26" i="19"/>
  <c r="E40" i="19" s="1"/>
  <c r="G125" i="19" l="1"/>
  <c r="F125" i="19"/>
  <c r="G73" i="19"/>
  <c r="G68" i="19"/>
  <c r="F124" i="19"/>
  <c r="P52" i="19" s="1"/>
  <c r="X52" i="19" s="1"/>
  <c r="G71" i="19"/>
  <c r="G129" i="19"/>
  <c r="O45" i="19"/>
  <c r="F75" i="19"/>
  <c r="P45" i="19" s="1"/>
  <c r="X45" i="19" s="1"/>
  <c r="G75" i="19"/>
  <c r="F132" i="19"/>
  <c r="G133" i="19"/>
  <c r="G135" i="19"/>
  <c r="G72" i="19"/>
  <c r="G80" i="19"/>
  <c r="G128" i="19"/>
  <c r="G136" i="19"/>
  <c r="F82" i="19"/>
  <c r="G83" i="19"/>
  <c r="F83" i="19"/>
  <c r="G85" i="19"/>
  <c r="G87" i="19"/>
  <c r="F89" i="19"/>
  <c r="P47" i="19" s="1"/>
  <c r="X47" i="19" s="1"/>
  <c r="G89" i="19"/>
  <c r="F90" i="19"/>
  <c r="G147" i="19"/>
  <c r="G93" i="19"/>
  <c r="G97" i="19"/>
  <c r="U48" i="19" s="1"/>
  <c r="F97" i="19"/>
  <c r="G101" i="19"/>
  <c r="G42" i="19"/>
  <c r="F103" i="19"/>
  <c r="G103" i="19"/>
  <c r="F104" i="19"/>
  <c r="G107" i="19"/>
  <c r="G82" i="19"/>
  <c r="G132" i="19"/>
  <c r="G150" i="19"/>
  <c r="P42" i="19"/>
  <c r="X42" i="19" s="1"/>
  <c r="F110" i="19"/>
  <c r="F55" i="19"/>
  <c r="G57" i="19"/>
  <c r="G111" i="19"/>
  <c r="U50" i="19" s="1"/>
  <c r="F111" i="19"/>
  <c r="G113" i="19"/>
  <c r="J50" i="19" s="1"/>
  <c r="G115" i="19"/>
  <c r="G48" i="19"/>
  <c r="F68" i="19"/>
  <c r="G69" i="19"/>
  <c r="F69" i="19"/>
  <c r="G127" i="19"/>
  <c r="F131" i="19"/>
  <c r="P53" i="19" s="1"/>
  <c r="X53" i="19" s="1"/>
  <c r="G131" i="19"/>
  <c r="G77" i="19"/>
  <c r="G79" i="19"/>
  <c r="G124" i="19"/>
  <c r="F138" i="19"/>
  <c r="G139" i="19"/>
  <c r="F139" i="19"/>
  <c r="G141" i="19"/>
  <c r="G143" i="19"/>
  <c r="F145" i="19"/>
  <c r="G145" i="19"/>
  <c r="F146" i="19"/>
  <c r="G91" i="19"/>
  <c r="G149" i="19"/>
  <c r="O40" i="19"/>
  <c r="G40" i="19"/>
  <c r="F96" i="19"/>
  <c r="G99" i="19"/>
  <c r="F48" i="19"/>
  <c r="P41" i="19" s="1"/>
  <c r="X41" i="19" s="1"/>
  <c r="Y40" i="19" s="1"/>
  <c r="G105" i="19"/>
  <c r="G76" i="19"/>
  <c r="G86" i="19"/>
  <c r="G94" i="19"/>
  <c r="G104" i="19"/>
  <c r="G138" i="19"/>
  <c r="G142" i="19"/>
  <c r="F61" i="19"/>
  <c r="P43" i="19" s="1"/>
  <c r="X43" i="19" s="1"/>
  <c r="G61" i="19"/>
  <c r="F117" i="19"/>
  <c r="P51" i="19" s="1"/>
  <c r="X51" i="19" s="1"/>
  <c r="G117" i="19"/>
  <c r="F118" i="19"/>
  <c r="G65" i="19"/>
  <c r="G63" i="19"/>
  <c r="G119" i="19"/>
  <c r="G121" i="19"/>
  <c r="G47" i="19"/>
  <c r="G62" i="19"/>
  <c r="G43" i="19"/>
  <c r="G49" i="19"/>
  <c r="G54" i="19"/>
  <c r="G45" i="19"/>
  <c r="G50" i="19"/>
  <c r="G51" i="19"/>
  <c r="G56" i="19"/>
  <c r="G64" i="19"/>
  <c r="G70" i="19"/>
  <c r="G78" i="19"/>
  <c r="G84" i="19"/>
  <c r="G92" i="19"/>
  <c r="G98" i="19"/>
  <c r="G106" i="19"/>
  <c r="G112" i="19"/>
  <c r="G120" i="19"/>
  <c r="G126" i="19"/>
  <c r="G134" i="19"/>
  <c r="G140" i="19"/>
  <c r="G148" i="19"/>
  <c r="G41" i="19"/>
  <c r="U41" i="19" l="1"/>
  <c r="J41" i="19"/>
  <c r="P54" i="19"/>
  <c r="X54" i="19" s="1"/>
  <c r="Y52" i="19" s="1"/>
  <c r="J52" i="19"/>
  <c r="U52" i="19"/>
  <c r="V52" i="19" s="1"/>
  <c r="U46" i="19"/>
  <c r="J46" i="19"/>
  <c r="J55" i="19"/>
  <c r="U55" i="19"/>
  <c r="J48" i="19"/>
  <c r="U44" i="19"/>
  <c r="J44" i="19"/>
  <c r="J51" i="19"/>
  <c r="U51" i="19"/>
  <c r="U43" i="19"/>
  <c r="J43" i="19"/>
  <c r="U54" i="19"/>
  <c r="J54" i="19"/>
  <c r="P55" i="19"/>
  <c r="X55" i="19" s="1"/>
  <c r="P44" i="19"/>
  <c r="X44" i="19" s="1"/>
  <c r="P50" i="19"/>
  <c r="X50" i="19" s="1"/>
  <c r="P46" i="19"/>
  <c r="X46" i="19" s="1"/>
  <c r="U45" i="19"/>
  <c r="J45" i="19"/>
  <c r="P48" i="19"/>
  <c r="X48" i="19" s="1"/>
  <c r="U53" i="19"/>
  <c r="J53" i="19"/>
  <c r="J42" i="19"/>
  <c r="U42" i="19"/>
  <c r="U49" i="19"/>
  <c r="V48" i="19" s="1"/>
  <c r="J49" i="19"/>
  <c r="U40" i="19"/>
  <c r="J40" i="19"/>
  <c r="P49" i="19"/>
  <c r="X49" i="19" s="1"/>
  <c r="J47" i="19"/>
  <c r="U47" i="19"/>
  <c r="AA42" i="19" l="1"/>
  <c r="AB42" i="19" s="1"/>
  <c r="Y44" i="19"/>
  <c r="AD43" i="19" s="1"/>
  <c r="AE43" i="19" s="1"/>
  <c r="K44" i="19"/>
  <c r="K52" i="19"/>
  <c r="V44" i="19"/>
  <c r="AA43" i="19" s="1"/>
  <c r="AB43" i="19" s="1"/>
  <c r="K40" i="19"/>
  <c r="Y48" i="19"/>
  <c r="AD42" i="19" s="1"/>
  <c r="AE42" i="19" s="1"/>
  <c r="K48" i="19"/>
  <c r="V40" i="19"/>
  <c r="D151" i="20" l="1"/>
  <c r="C151" i="20"/>
  <c r="D150" i="20"/>
  <c r="C150" i="20"/>
  <c r="D149" i="20"/>
  <c r="C149" i="20"/>
  <c r="D148" i="20"/>
  <c r="G148" i="20" s="1"/>
  <c r="C148" i="20"/>
  <c r="C147" i="20"/>
  <c r="D146" i="20"/>
  <c r="C146" i="20"/>
  <c r="D145" i="20"/>
  <c r="C145" i="20"/>
  <c r="D144" i="20"/>
  <c r="G143" i="20" s="1"/>
  <c r="C144" i="20"/>
  <c r="D143" i="20"/>
  <c r="C143" i="20"/>
  <c r="D142" i="20"/>
  <c r="C142" i="20"/>
  <c r="D141" i="20"/>
  <c r="C141" i="20"/>
  <c r="C140" i="20"/>
  <c r="D139" i="20"/>
  <c r="G139" i="20" s="1"/>
  <c r="C139" i="20"/>
  <c r="E138" i="20"/>
  <c r="O54" i="20" s="1"/>
  <c r="D138" i="20"/>
  <c r="C138" i="20"/>
  <c r="D137" i="20"/>
  <c r="C137" i="20"/>
  <c r="D136" i="20"/>
  <c r="C136" i="20"/>
  <c r="D135" i="20"/>
  <c r="C135" i="20"/>
  <c r="D134" i="20"/>
  <c r="C134" i="20"/>
  <c r="C133" i="20"/>
  <c r="E132" i="20"/>
  <c r="D132" i="20"/>
  <c r="C132" i="20"/>
  <c r="D131" i="20"/>
  <c r="G131" i="20" s="1"/>
  <c r="C131" i="20"/>
  <c r="D130" i="20"/>
  <c r="C130" i="20"/>
  <c r="D129" i="20"/>
  <c r="C129" i="20"/>
  <c r="D128" i="20"/>
  <c r="C128" i="20"/>
  <c r="D127" i="20"/>
  <c r="G127" i="20" s="1"/>
  <c r="C127" i="20"/>
  <c r="C126" i="20"/>
  <c r="D125" i="20"/>
  <c r="C125" i="20"/>
  <c r="D124" i="20"/>
  <c r="C124" i="20"/>
  <c r="D123" i="20"/>
  <c r="C123" i="20"/>
  <c r="D122" i="20"/>
  <c r="C122" i="20"/>
  <c r="D121" i="20"/>
  <c r="C121" i="20"/>
  <c r="D120" i="20"/>
  <c r="C120" i="20"/>
  <c r="C119" i="20"/>
  <c r="D118" i="20"/>
  <c r="C118" i="20"/>
  <c r="D117" i="20"/>
  <c r="C117" i="20"/>
  <c r="D116" i="20"/>
  <c r="C116" i="20"/>
  <c r="E115" i="20"/>
  <c r="D115" i="20"/>
  <c r="C115" i="20"/>
  <c r="D114" i="20"/>
  <c r="C114" i="20"/>
  <c r="D113" i="20"/>
  <c r="C113" i="20"/>
  <c r="C112" i="20"/>
  <c r="D111" i="20"/>
  <c r="C111" i="20"/>
  <c r="D110" i="20"/>
  <c r="C110" i="20"/>
  <c r="D109" i="20"/>
  <c r="C109" i="20"/>
  <c r="D108" i="20"/>
  <c r="C108" i="20"/>
  <c r="D107" i="20"/>
  <c r="G106" i="20" s="1"/>
  <c r="C107" i="20"/>
  <c r="D106" i="20"/>
  <c r="C106" i="20"/>
  <c r="E105" i="20"/>
  <c r="C105" i="20"/>
  <c r="D104" i="20"/>
  <c r="C104" i="20"/>
  <c r="D103" i="20"/>
  <c r="C103" i="20"/>
  <c r="D102" i="20"/>
  <c r="C102" i="20"/>
  <c r="E101" i="20"/>
  <c r="D101" i="20"/>
  <c r="C101" i="20"/>
  <c r="D100" i="20"/>
  <c r="G100" i="20" s="1"/>
  <c r="C100" i="20"/>
  <c r="E99" i="20"/>
  <c r="G98" i="20" s="1"/>
  <c r="D99" i="20"/>
  <c r="C99" i="20"/>
  <c r="C98" i="20"/>
  <c r="D97" i="20"/>
  <c r="C97" i="20"/>
  <c r="D96" i="20"/>
  <c r="G96" i="20" s="1"/>
  <c r="C96" i="20"/>
  <c r="D95" i="20"/>
  <c r="C95" i="20"/>
  <c r="D94" i="20"/>
  <c r="G94" i="20" s="1"/>
  <c r="C94" i="20"/>
  <c r="D93" i="20"/>
  <c r="C93" i="20"/>
  <c r="D92" i="20"/>
  <c r="G92" i="20" s="1"/>
  <c r="C92" i="20"/>
  <c r="C91" i="20"/>
  <c r="D90" i="20"/>
  <c r="G89" i="20" s="1"/>
  <c r="C90" i="20"/>
  <c r="D89" i="20"/>
  <c r="C89" i="20"/>
  <c r="D88" i="20"/>
  <c r="C88" i="20"/>
  <c r="D87" i="20"/>
  <c r="G86" i="20" s="1"/>
  <c r="C87" i="20"/>
  <c r="D86" i="20"/>
  <c r="G85" i="20" s="1"/>
  <c r="C86" i="20"/>
  <c r="D85" i="20"/>
  <c r="C85" i="20"/>
  <c r="C84" i="20"/>
  <c r="D83" i="20"/>
  <c r="C83" i="20"/>
  <c r="E82" i="20"/>
  <c r="O46" i="20" s="1"/>
  <c r="D82" i="20"/>
  <c r="C82" i="20"/>
  <c r="D81" i="20"/>
  <c r="C81" i="20"/>
  <c r="D80" i="20"/>
  <c r="C80" i="20"/>
  <c r="D79" i="20"/>
  <c r="C79" i="20"/>
  <c r="D78" i="20"/>
  <c r="G77" i="20" s="1"/>
  <c r="C78" i="20"/>
  <c r="C77" i="20"/>
  <c r="E76" i="20"/>
  <c r="D76" i="20"/>
  <c r="C76" i="20"/>
  <c r="D75" i="20"/>
  <c r="C75" i="20"/>
  <c r="D74" i="20"/>
  <c r="C74" i="20"/>
  <c r="D73" i="20"/>
  <c r="C73" i="20"/>
  <c r="D72" i="20"/>
  <c r="C72" i="20"/>
  <c r="D71" i="20"/>
  <c r="C71" i="20"/>
  <c r="C70" i="20"/>
  <c r="D69" i="20"/>
  <c r="C69" i="20"/>
  <c r="D68" i="20"/>
  <c r="C68" i="20"/>
  <c r="E67" i="20"/>
  <c r="D67" i="20"/>
  <c r="C67" i="20"/>
  <c r="D66" i="20"/>
  <c r="C66" i="20"/>
  <c r="E65" i="20"/>
  <c r="D65" i="20"/>
  <c r="C65" i="20"/>
  <c r="D64" i="20"/>
  <c r="C64" i="20"/>
  <c r="E63" i="20"/>
  <c r="C63" i="20"/>
  <c r="D62" i="20"/>
  <c r="G61" i="20" s="1"/>
  <c r="C62" i="20"/>
  <c r="E61" i="20"/>
  <c r="D61" i="20"/>
  <c r="C61" i="20"/>
  <c r="D60" i="20"/>
  <c r="C60" i="20"/>
  <c r="E59" i="20"/>
  <c r="D59" i="20"/>
  <c r="C59" i="20"/>
  <c r="D58" i="20"/>
  <c r="C58" i="20"/>
  <c r="E57" i="20"/>
  <c r="F56" i="20" s="1"/>
  <c r="D57" i="20"/>
  <c r="G56" i="20" s="1"/>
  <c r="C57" i="20"/>
  <c r="E56" i="20"/>
  <c r="C56" i="20"/>
  <c r="D55" i="20"/>
  <c r="C55" i="20"/>
  <c r="E54" i="20"/>
  <c r="D54" i="20"/>
  <c r="C54" i="20"/>
  <c r="D53" i="20"/>
  <c r="G52" i="20" s="1"/>
  <c r="C53" i="20"/>
  <c r="D52" i="20"/>
  <c r="G51" i="20" s="1"/>
  <c r="C52" i="20"/>
  <c r="D51" i="20"/>
  <c r="C51" i="20"/>
  <c r="D50" i="20"/>
  <c r="G49" i="20" s="1"/>
  <c r="C50" i="20"/>
  <c r="C49" i="20"/>
  <c r="D48" i="20"/>
  <c r="G47" i="20" s="1"/>
  <c r="C48" i="20"/>
  <c r="D47" i="20"/>
  <c r="C47" i="20"/>
  <c r="D46" i="20"/>
  <c r="C46" i="20"/>
  <c r="E45" i="20"/>
  <c r="D45" i="20"/>
  <c r="C45" i="20"/>
  <c r="D44" i="20"/>
  <c r="C44" i="20"/>
  <c r="E43" i="20"/>
  <c r="D43" i="20"/>
  <c r="C43" i="20"/>
  <c r="C42" i="20"/>
  <c r="E41" i="20"/>
  <c r="F40" i="20" s="1"/>
  <c r="D41" i="20"/>
  <c r="G41" i="20" s="1"/>
  <c r="C41" i="20"/>
  <c r="D40" i="20"/>
  <c r="C40" i="20"/>
  <c r="S32" i="20"/>
  <c r="E151" i="20" s="1"/>
  <c r="R32" i="20"/>
  <c r="E144" i="20" s="1"/>
  <c r="Q32" i="20"/>
  <c r="E137" i="20" s="1"/>
  <c r="P32" i="20"/>
  <c r="E130" i="20" s="1"/>
  <c r="O32" i="20"/>
  <c r="E123" i="20" s="1"/>
  <c r="N32" i="20"/>
  <c r="E116" i="20" s="1"/>
  <c r="M32" i="20"/>
  <c r="E109" i="20" s="1"/>
  <c r="L32" i="20"/>
  <c r="E102" i="20" s="1"/>
  <c r="G101" i="20" s="1"/>
  <c r="K32" i="20"/>
  <c r="E95" i="20" s="1"/>
  <c r="J32" i="20"/>
  <c r="E88" i="20" s="1"/>
  <c r="I32" i="20"/>
  <c r="E81" i="20" s="1"/>
  <c r="H32" i="20"/>
  <c r="E74" i="20" s="1"/>
  <c r="G32" i="20"/>
  <c r="F32" i="20"/>
  <c r="E60" i="20" s="1"/>
  <c r="E32" i="20"/>
  <c r="E53" i="20" s="1"/>
  <c r="D32" i="20"/>
  <c r="E46" i="20" s="1"/>
  <c r="S31" i="20"/>
  <c r="E150" i="20" s="1"/>
  <c r="R31" i="20"/>
  <c r="E143" i="20" s="1"/>
  <c r="Q31" i="20"/>
  <c r="E136" i="20" s="1"/>
  <c r="P31" i="20"/>
  <c r="E129" i="20" s="1"/>
  <c r="O31" i="20"/>
  <c r="E122" i="20" s="1"/>
  <c r="N31" i="20"/>
  <c r="M31" i="20"/>
  <c r="E108" i="20" s="1"/>
  <c r="L31" i="20"/>
  <c r="K31" i="20"/>
  <c r="E94" i="20" s="1"/>
  <c r="J31" i="20"/>
  <c r="E87" i="20" s="1"/>
  <c r="I31" i="20"/>
  <c r="E80" i="20" s="1"/>
  <c r="H31" i="20"/>
  <c r="E73" i="20" s="1"/>
  <c r="G72" i="20" s="1"/>
  <c r="G31" i="20"/>
  <c r="E66" i="20" s="1"/>
  <c r="G66" i="20" s="1"/>
  <c r="F31" i="20"/>
  <c r="E31" i="20"/>
  <c r="E52" i="20" s="1"/>
  <c r="D31" i="20"/>
  <c r="S30" i="20"/>
  <c r="E149" i="20" s="1"/>
  <c r="R30" i="20"/>
  <c r="E142" i="20" s="1"/>
  <c r="Q30" i="20"/>
  <c r="E135" i="20" s="1"/>
  <c r="P30" i="20"/>
  <c r="E128" i="20" s="1"/>
  <c r="O30" i="20"/>
  <c r="E121" i="20" s="1"/>
  <c r="N30" i="20"/>
  <c r="E114" i="20" s="1"/>
  <c r="M30" i="20"/>
  <c r="E107" i="20" s="1"/>
  <c r="L30" i="20"/>
  <c r="E100" i="20" s="1"/>
  <c r="G99" i="20" s="1"/>
  <c r="K30" i="20"/>
  <c r="E93" i="20" s="1"/>
  <c r="J30" i="20"/>
  <c r="E86" i="20" s="1"/>
  <c r="I30" i="20"/>
  <c r="E79" i="20" s="1"/>
  <c r="H30" i="20"/>
  <c r="E72" i="20" s="1"/>
  <c r="G30" i="20"/>
  <c r="F30" i="20"/>
  <c r="E58" i="20" s="1"/>
  <c r="E30" i="20"/>
  <c r="E51" i="20" s="1"/>
  <c r="D30" i="20"/>
  <c r="E44" i="20" s="1"/>
  <c r="G44" i="20" s="1"/>
  <c r="S29" i="20"/>
  <c r="E148" i="20" s="1"/>
  <c r="R29" i="20"/>
  <c r="E141" i="20" s="1"/>
  <c r="Q29" i="20"/>
  <c r="E134" i="20" s="1"/>
  <c r="P29" i="20"/>
  <c r="E127" i="20" s="1"/>
  <c r="O29" i="20"/>
  <c r="E120" i="20" s="1"/>
  <c r="N29" i="20"/>
  <c r="E113" i="20" s="1"/>
  <c r="F112" i="20" s="1"/>
  <c r="M29" i="20"/>
  <c r="E106" i="20" s="1"/>
  <c r="L29" i="20"/>
  <c r="K29" i="20"/>
  <c r="E92" i="20" s="1"/>
  <c r="J29" i="20"/>
  <c r="E85" i="20" s="1"/>
  <c r="F84" i="20" s="1"/>
  <c r="I29" i="20"/>
  <c r="E78" i="20" s="1"/>
  <c r="H29" i="20"/>
  <c r="E71" i="20" s="1"/>
  <c r="G29" i="20"/>
  <c r="E64" i="20" s="1"/>
  <c r="F29" i="20"/>
  <c r="E29" i="20"/>
  <c r="E50" i="20" s="1"/>
  <c r="D29" i="20"/>
  <c r="S28" i="20"/>
  <c r="E147" i="20" s="1"/>
  <c r="R28" i="20"/>
  <c r="E140" i="20" s="1"/>
  <c r="Q28" i="20"/>
  <c r="E133" i="20" s="1"/>
  <c r="P28" i="20"/>
  <c r="E126" i="20" s="1"/>
  <c r="O28" i="20"/>
  <c r="E119" i="20" s="1"/>
  <c r="N28" i="20"/>
  <c r="E112" i="20" s="1"/>
  <c r="F111" i="20" s="1"/>
  <c r="M28" i="20"/>
  <c r="L28" i="20"/>
  <c r="E98" i="20" s="1"/>
  <c r="K28" i="20"/>
  <c r="E91" i="20" s="1"/>
  <c r="J28" i="20"/>
  <c r="E84" i="20" s="1"/>
  <c r="I28" i="20"/>
  <c r="E77" i="20" s="1"/>
  <c r="H28" i="20"/>
  <c r="E70" i="20" s="1"/>
  <c r="G28" i="20"/>
  <c r="F28" i="20"/>
  <c r="E28" i="20"/>
  <c r="E49" i="20" s="1"/>
  <c r="D28" i="20"/>
  <c r="E42" i="20" s="1"/>
  <c r="F41" i="20" s="1"/>
  <c r="S27" i="20"/>
  <c r="E146" i="20" s="1"/>
  <c r="R27" i="20"/>
  <c r="E139" i="20" s="1"/>
  <c r="Q27" i="20"/>
  <c r="P27" i="20"/>
  <c r="E125" i="20" s="1"/>
  <c r="O27" i="20"/>
  <c r="E118" i="20" s="1"/>
  <c r="N27" i="20"/>
  <c r="E111" i="20" s="1"/>
  <c r="F110" i="20" s="1"/>
  <c r="P50" i="20" s="1"/>
  <c r="X50" i="20" s="1"/>
  <c r="M27" i="20"/>
  <c r="E104" i="20" s="1"/>
  <c r="L27" i="20"/>
  <c r="E97" i="20" s="1"/>
  <c r="K27" i="20"/>
  <c r="E90" i="20" s="1"/>
  <c r="J27" i="20"/>
  <c r="E83" i="20" s="1"/>
  <c r="I27" i="20"/>
  <c r="H27" i="20"/>
  <c r="E69" i="20" s="1"/>
  <c r="G27" i="20"/>
  <c r="E62" i="20" s="1"/>
  <c r="F27" i="20"/>
  <c r="E55" i="20" s="1"/>
  <c r="E27" i="20"/>
  <c r="E48" i="20" s="1"/>
  <c r="D27" i="20"/>
  <c r="S26" i="20"/>
  <c r="E145" i="20" s="1"/>
  <c r="O55" i="20" s="1"/>
  <c r="R26" i="20"/>
  <c r="Q26" i="20"/>
  <c r="E131" i="20" s="1"/>
  <c r="O53" i="20" s="1"/>
  <c r="P26" i="20"/>
  <c r="E124" i="20" s="1"/>
  <c r="O52" i="20" s="1"/>
  <c r="O26" i="20"/>
  <c r="E117" i="20" s="1"/>
  <c r="O51" i="20" s="1"/>
  <c r="N26" i="20"/>
  <c r="E110" i="20" s="1"/>
  <c r="O50" i="20" s="1"/>
  <c r="M26" i="20"/>
  <c r="E103" i="20" s="1"/>
  <c r="O49" i="20" s="1"/>
  <c r="L26" i="20"/>
  <c r="E96" i="20" s="1"/>
  <c r="O48" i="20" s="1"/>
  <c r="K26" i="20"/>
  <c r="E89" i="20" s="1"/>
  <c r="O47" i="20" s="1"/>
  <c r="J26" i="20"/>
  <c r="I26" i="20"/>
  <c r="E75" i="20" s="1"/>
  <c r="O45" i="20" s="1"/>
  <c r="H26" i="20"/>
  <c r="E68" i="20" s="1"/>
  <c r="O44" i="20" s="1"/>
  <c r="G26" i="20"/>
  <c r="F26" i="20"/>
  <c r="E26" i="20"/>
  <c r="E47" i="20" s="1"/>
  <c r="O41" i="20" s="1"/>
  <c r="D26" i="20"/>
  <c r="E40" i="20" s="1"/>
  <c r="O43" i="20" l="1"/>
  <c r="F61" i="20"/>
  <c r="G62" i="20"/>
  <c r="G64" i="20"/>
  <c r="G63" i="20"/>
  <c r="F63" i="20"/>
  <c r="G120" i="20"/>
  <c r="G122" i="20"/>
  <c r="F68" i="20"/>
  <c r="G68" i="20"/>
  <c r="F62" i="20"/>
  <c r="G114" i="20"/>
  <c r="G132" i="20"/>
  <c r="U53" i="20" s="1"/>
  <c r="F132" i="20"/>
  <c r="G59" i="20"/>
  <c r="G138" i="20"/>
  <c r="F138" i="20"/>
  <c r="F139" i="20"/>
  <c r="G83" i="20"/>
  <c r="F89" i="20"/>
  <c r="P47" i="20" s="1"/>
  <c r="X47" i="20" s="1"/>
  <c r="F145" i="20"/>
  <c r="P55" i="20" s="1"/>
  <c r="X55" i="20" s="1"/>
  <c r="F90" i="20"/>
  <c r="F146" i="20"/>
  <c r="F91" i="20"/>
  <c r="G91" i="20"/>
  <c r="F147" i="20"/>
  <c r="G147" i="20"/>
  <c r="G93" i="20"/>
  <c r="G149" i="20"/>
  <c r="G42" i="20"/>
  <c r="G45" i="20"/>
  <c r="G79" i="20"/>
  <c r="G87" i="20"/>
  <c r="G104" i="20"/>
  <c r="G129" i="20"/>
  <c r="O42" i="20"/>
  <c r="F55" i="20"/>
  <c r="F54" i="20"/>
  <c r="G58" i="20"/>
  <c r="F117" i="20"/>
  <c r="F118" i="20"/>
  <c r="G118" i="20"/>
  <c r="G119" i="20"/>
  <c r="F119" i="20"/>
  <c r="J41" i="20"/>
  <c r="F125" i="20"/>
  <c r="G71" i="20"/>
  <c r="G128" i="20"/>
  <c r="F133" i="20"/>
  <c r="G97" i="20"/>
  <c r="U48" i="20" s="1"/>
  <c r="F97" i="20"/>
  <c r="F42" i="20"/>
  <c r="P40" i="20" s="1"/>
  <c r="X40" i="20" s="1"/>
  <c r="G57" i="20"/>
  <c r="G65" i="20"/>
  <c r="G75" i="20"/>
  <c r="G112" i="20"/>
  <c r="G121" i="20"/>
  <c r="G125" i="20"/>
  <c r="G150" i="20"/>
  <c r="J47" i="20"/>
  <c r="F124" i="20"/>
  <c r="G124" i="20"/>
  <c r="G69" i="20"/>
  <c r="F69" i="20"/>
  <c r="F70" i="20"/>
  <c r="G70" i="20"/>
  <c r="F126" i="20"/>
  <c r="G126" i="20"/>
  <c r="G73" i="20"/>
  <c r="G76" i="20"/>
  <c r="F76" i="20"/>
  <c r="F77" i="20"/>
  <c r="G110" i="20"/>
  <c r="G135" i="20"/>
  <c r="G82" i="20"/>
  <c r="F82" i="20"/>
  <c r="F83" i="20"/>
  <c r="G140" i="20"/>
  <c r="F140" i="20"/>
  <c r="J48" i="20"/>
  <c r="F131" i="20"/>
  <c r="P53" i="20" s="1"/>
  <c r="X53" i="20" s="1"/>
  <c r="O40" i="20"/>
  <c r="G40" i="20"/>
  <c r="F96" i="20"/>
  <c r="F47" i="20"/>
  <c r="F103" i="20"/>
  <c r="G103" i="20"/>
  <c r="F48" i="20"/>
  <c r="G48" i="20"/>
  <c r="U41" i="20" s="1"/>
  <c r="F49" i="20"/>
  <c r="G105" i="20"/>
  <c r="F105" i="20"/>
  <c r="G50" i="20"/>
  <c r="G55" i="20"/>
  <c r="G84" i="20"/>
  <c r="F104" i="20"/>
  <c r="G108" i="20"/>
  <c r="G117" i="20"/>
  <c r="G133" i="20"/>
  <c r="G141" i="20"/>
  <c r="G145" i="20"/>
  <c r="U43" i="20"/>
  <c r="J43" i="20"/>
  <c r="G78" i="20"/>
  <c r="G80" i="20"/>
  <c r="G107" i="20"/>
  <c r="G134" i="20"/>
  <c r="G136" i="20"/>
  <c r="G111" i="20"/>
  <c r="G113" i="20"/>
  <c r="G115" i="20"/>
  <c r="G142" i="20"/>
  <c r="G43" i="20"/>
  <c r="G54" i="20"/>
  <c r="F75" i="20"/>
  <c r="G90" i="20"/>
  <c r="U47" i="20" s="1"/>
  <c r="F98" i="20"/>
  <c r="G146" i="20"/>
  <c r="J51" i="20" l="1"/>
  <c r="U51" i="20"/>
  <c r="J49" i="20"/>
  <c r="U49" i="20"/>
  <c r="V48" i="20" s="1"/>
  <c r="AA42" i="20" s="1"/>
  <c r="AB42" i="20" s="1"/>
  <c r="P49" i="20"/>
  <c r="X49" i="20" s="1"/>
  <c r="P54" i="20"/>
  <c r="X54" i="20" s="1"/>
  <c r="U44" i="20"/>
  <c r="J44" i="20"/>
  <c r="J50" i="20"/>
  <c r="U50" i="20"/>
  <c r="J55" i="20"/>
  <c r="U55" i="20"/>
  <c r="P41" i="20"/>
  <c r="X41" i="20" s="1"/>
  <c r="Y40" i="20" s="1"/>
  <c r="J52" i="20"/>
  <c r="K52" i="20" s="1"/>
  <c r="U52" i="20"/>
  <c r="J45" i="20"/>
  <c r="U45" i="20"/>
  <c r="P51" i="20"/>
  <c r="X51" i="20" s="1"/>
  <c r="J54" i="20"/>
  <c r="U54" i="20"/>
  <c r="P44" i="20"/>
  <c r="X44" i="20" s="1"/>
  <c r="Y44" i="20" s="1"/>
  <c r="J42" i="20"/>
  <c r="U42" i="20"/>
  <c r="P48" i="20"/>
  <c r="X48" i="20" s="1"/>
  <c r="P52" i="20"/>
  <c r="X52" i="20" s="1"/>
  <c r="J53" i="20"/>
  <c r="P43" i="20"/>
  <c r="X43" i="20" s="1"/>
  <c r="J46" i="20"/>
  <c r="U46" i="20"/>
  <c r="K48" i="20"/>
  <c r="P45" i="20"/>
  <c r="X45" i="20" s="1"/>
  <c r="U40" i="20"/>
  <c r="V40" i="20" s="1"/>
  <c r="J40" i="20"/>
  <c r="P46" i="20"/>
  <c r="X46" i="20" s="1"/>
  <c r="P42" i="20"/>
  <c r="X42" i="20" s="1"/>
  <c r="Y52" i="20" l="1"/>
  <c r="AD43" i="20" s="1"/>
  <c r="AE43" i="20" s="1"/>
  <c r="Y48" i="20"/>
  <c r="AD42" i="20" s="1"/>
  <c r="AE42" i="20" s="1"/>
  <c r="K44" i="20"/>
  <c r="K40" i="20"/>
  <c r="V52" i="20"/>
  <c r="AA43" i="20" s="1"/>
  <c r="AB43" i="20" s="1"/>
  <c r="V44" i="20"/>
  <c r="D151" i="18" l="1"/>
  <c r="C151" i="18"/>
  <c r="D150" i="18"/>
  <c r="C150" i="18"/>
  <c r="D149" i="18"/>
  <c r="C149" i="18"/>
  <c r="D148" i="18"/>
  <c r="C148" i="18"/>
  <c r="C147" i="18"/>
  <c r="D146" i="18"/>
  <c r="C146" i="18"/>
  <c r="D145" i="18"/>
  <c r="C145" i="18"/>
  <c r="D144" i="18"/>
  <c r="G143" i="18" s="1"/>
  <c r="C144" i="18"/>
  <c r="D143" i="18"/>
  <c r="C143" i="18"/>
  <c r="D142" i="18"/>
  <c r="C142" i="18"/>
  <c r="D141" i="18"/>
  <c r="C141" i="18"/>
  <c r="C140" i="18"/>
  <c r="D139" i="18"/>
  <c r="G139" i="18" s="1"/>
  <c r="C139" i="18"/>
  <c r="D138" i="18"/>
  <c r="C138" i="18"/>
  <c r="D137" i="18"/>
  <c r="C137" i="18"/>
  <c r="D136" i="18"/>
  <c r="G135" i="18" s="1"/>
  <c r="C136" i="18"/>
  <c r="D135" i="18"/>
  <c r="C135" i="18"/>
  <c r="D134" i="18"/>
  <c r="G133" i="18" s="1"/>
  <c r="C134" i="18"/>
  <c r="C133" i="18"/>
  <c r="D132" i="18"/>
  <c r="C132" i="18"/>
  <c r="D131" i="18"/>
  <c r="G131" i="18" s="1"/>
  <c r="C131" i="18"/>
  <c r="D130" i="18"/>
  <c r="C130" i="18"/>
  <c r="D129" i="18"/>
  <c r="C129" i="18"/>
  <c r="D128" i="18"/>
  <c r="C128" i="18"/>
  <c r="D127" i="18"/>
  <c r="G127" i="18" s="1"/>
  <c r="C127" i="18"/>
  <c r="C126" i="18"/>
  <c r="D125" i="18"/>
  <c r="G125" i="18" s="1"/>
  <c r="C125" i="18"/>
  <c r="D124" i="18"/>
  <c r="C124" i="18"/>
  <c r="D123" i="18"/>
  <c r="C123" i="18"/>
  <c r="D122" i="18"/>
  <c r="C122" i="18"/>
  <c r="D121" i="18"/>
  <c r="G121" i="18" s="1"/>
  <c r="C121" i="18"/>
  <c r="D120" i="18"/>
  <c r="C120" i="18"/>
  <c r="C119" i="18"/>
  <c r="D118" i="18"/>
  <c r="C118" i="18"/>
  <c r="D117" i="18"/>
  <c r="G117" i="18" s="1"/>
  <c r="C117" i="18"/>
  <c r="D116" i="18"/>
  <c r="C116" i="18"/>
  <c r="D115" i="18"/>
  <c r="C115" i="18"/>
  <c r="D114" i="18"/>
  <c r="C114" i="18"/>
  <c r="D113" i="18"/>
  <c r="G112" i="18" s="1"/>
  <c r="C113" i="18"/>
  <c r="C112" i="18"/>
  <c r="D111" i="18"/>
  <c r="C111" i="18"/>
  <c r="D110" i="18"/>
  <c r="C110" i="18"/>
  <c r="D109" i="18"/>
  <c r="C109" i="18"/>
  <c r="D108" i="18"/>
  <c r="C108" i="18"/>
  <c r="D107" i="18"/>
  <c r="C107" i="18"/>
  <c r="D106" i="18"/>
  <c r="C106" i="18"/>
  <c r="C105" i="18"/>
  <c r="D104" i="18"/>
  <c r="G104" i="18" s="1"/>
  <c r="C104" i="18"/>
  <c r="D103" i="18"/>
  <c r="C103" i="18"/>
  <c r="D102" i="18"/>
  <c r="C102" i="18"/>
  <c r="D101" i="18"/>
  <c r="C101" i="18"/>
  <c r="D100" i="18"/>
  <c r="C100" i="18"/>
  <c r="D99" i="18"/>
  <c r="C99" i="18"/>
  <c r="C98" i="18"/>
  <c r="D97" i="18"/>
  <c r="C97" i="18"/>
  <c r="D96" i="18"/>
  <c r="C96" i="18"/>
  <c r="D95" i="18"/>
  <c r="C95" i="18"/>
  <c r="D94" i="18"/>
  <c r="C94" i="18"/>
  <c r="D93" i="18"/>
  <c r="C93" i="18"/>
  <c r="D92" i="18"/>
  <c r="C92" i="18"/>
  <c r="C91" i="18"/>
  <c r="D90" i="18"/>
  <c r="C90" i="18"/>
  <c r="D89" i="18"/>
  <c r="C89" i="18"/>
  <c r="D88" i="18"/>
  <c r="G87" i="18" s="1"/>
  <c r="C88" i="18"/>
  <c r="D87" i="18"/>
  <c r="C87" i="18"/>
  <c r="D86" i="18"/>
  <c r="C86" i="18"/>
  <c r="D85" i="18"/>
  <c r="C85" i="18"/>
  <c r="C84" i="18"/>
  <c r="D83" i="18"/>
  <c r="G83" i="18" s="1"/>
  <c r="C83" i="18"/>
  <c r="D82" i="18"/>
  <c r="C82" i="18"/>
  <c r="D81" i="18"/>
  <c r="C81" i="18"/>
  <c r="D80" i="18"/>
  <c r="G79" i="18" s="1"/>
  <c r="C80" i="18"/>
  <c r="D79" i="18"/>
  <c r="C79" i="18"/>
  <c r="D78" i="18"/>
  <c r="G77" i="18" s="1"/>
  <c r="C78" i="18"/>
  <c r="C77" i="18"/>
  <c r="D76" i="18"/>
  <c r="C76" i="18"/>
  <c r="D75" i="18"/>
  <c r="G75" i="18" s="1"/>
  <c r="C75" i="18"/>
  <c r="D74" i="18"/>
  <c r="C74" i="18"/>
  <c r="D73" i="18"/>
  <c r="C73" i="18"/>
  <c r="D72" i="18"/>
  <c r="C72" i="18"/>
  <c r="D71" i="18"/>
  <c r="G71" i="18" s="1"/>
  <c r="C71" i="18"/>
  <c r="C70" i="18"/>
  <c r="D69" i="18"/>
  <c r="G69" i="18" s="1"/>
  <c r="C69" i="18"/>
  <c r="D68" i="18"/>
  <c r="C68" i="18"/>
  <c r="D67" i="18"/>
  <c r="C67" i="18"/>
  <c r="D66" i="18"/>
  <c r="C66" i="18"/>
  <c r="D65" i="18"/>
  <c r="G65" i="18" s="1"/>
  <c r="C65" i="18"/>
  <c r="D64" i="18"/>
  <c r="C64" i="18"/>
  <c r="C63" i="18"/>
  <c r="D62" i="18"/>
  <c r="C62" i="18"/>
  <c r="D61" i="18"/>
  <c r="G61" i="18" s="1"/>
  <c r="C61" i="18"/>
  <c r="D60" i="18"/>
  <c r="C60" i="18"/>
  <c r="D59" i="18"/>
  <c r="C59" i="18"/>
  <c r="D58" i="18"/>
  <c r="C58" i="18"/>
  <c r="D57" i="18"/>
  <c r="G56" i="18" s="1"/>
  <c r="C57" i="18"/>
  <c r="C56" i="18"/>
  <c r="D55" i="18"/>
  <c r="C55" i="18"/>
  <c r="D54" i="18"/>
  <c r="C54" i="18"/>
  <c r="D53" i="18"/>
  <c r="C53" i="18"/>
  <c r="D52" i="18"/>
  <c r="G51" i="18" s="1"/>
  <c r="C52" i="18"/>
  <c r="D51" i="18"/>
  <c r="C51" i="18"/>
  <c r="D50" i="18"/>
  <c r="C50" i="18"/>
  <c r="C49" i="18"/>
  <c r="D48" i="18"/>
  <c r="G47" i="18" s="1"/>
  <c r="C48" i="18"/>
  <c r="D47" i="18"/>
  <c r="C47" i="18"/>
  <c r="D46" i="18"/>
  <c r="C46" i="18"/>
  <c r="D45" i="18"/>
  <c r="C45" i="18"/>
  <c r="D44" i="18"/>
  <c r="C44" i="18"/>
  <c r="D43" i="18"/>
  <c r="C43" i="18"/>
  <c r="C42" i="18"/>
  <c r="D41" i="18"/>
  <c r="C41" i="18"/>
  <c r="D40" i="18"/>
  <c r="C40" i="18"/>
  <c r="S32" i="18"/>
  <c r="E151" i="18" s="1"/>
  <c r="R32" i="18"/>
  <c r="E144" i="18" s="1"/>
  <c r="Q32" i="18"/>
  <c r="E137" i="18" s="1"/>
  <c r="P32" i="18"/>
  <c r="E130" i="18" s="1"/>
  <c r="O32" i="18"/>
  <c r="E123" i="18" s="1"/>
  <c r="N32" i="18"/>
  <c r="E116" i="18" s="1"/>
  <c r="M32" i="18"/>
  <c r="E109" i="18" s="1"/>
  <c r="L32" i="18"/>
  <c r="E102" i="18" s="1"/>
  <c r="K32" i="18"/>
  <c r="E95" i="18" s="1"/>
  <c r="J32" i="18"/>
  <c r="E88" i="18" s="1"/>
  <c r="I32" i="18"/>
  <c r="E81" i="18" s="1"/>
  <c r="H32" i="18"/>
  <c r="E74" i="18" s="1"/>
  <c r="G32" i="18"/>
  <c r="E67" i="18" s="1"/>
  <c r="F32" i="18"/>
  <c r="E60" i="18" s="1"/>
  <c r="E32" i="18"/>
  <c r="E53" i="18" s="1"/>
  <c r="D32" i="18"/>
  <c r="E46" i="18" s="1"/>
  <c r="S31" i="18"/>
  <c r="E150" i="18" s="1"/>
  <c r="R31" i="18"/>
  <c r="E143" i="18" s="1"/>
  <c r="Q31" i="18"/>
  <c r="E136" i="18" s="1"/>
  <c r="P31" i="18"/>
  <c r="E129" i="18" s="1"/>
  <c r="O31" i="18"/>
  <c r="E122" i="18" s="1"/>
  <c r="N31" i="18"/>
  <c r="E115" i="18" s="1"/>
  <c r="M31" i="18"/>
  <c r="E108" i="18" s="1"/>
  <c r="L31" i="18"/>
  <c r="E101" i="18" s="1"/>
  <c r="K31" i="18"/>
  <c r="E94" i="18" s="1"/>
  <c r="J31" i="18"/>
  <c r="E87" i="18" s="1"/>
  <c r="I31" i="18"/>
  <c r="E80" i="18" s="1"/>
  <c r="H31" i="18"/>
  <c r="E73" i="18" s="1"/>
  <c r="G31" i="18"/>
  <c r="E66" i="18" s="1"/>
  <c r="F31" i="18"/>
  <c r="E59" i="18" s="1"/>
  <c r="E31" i="18"/>
  <c r="E52" i="18" s="1"/>
  <c r="D31" i="18"/>
  <c r="E45" i="18" s="1"/>
  <c r="G44" i="18" s="1"/>
  <c r="S30" i="18"/>
  <c r="E149" i="18" s="1"/>
  <c r="R30" i="18"/>
  <c r="E142" i="18" s="1"/>
  <c r="Q30" i="18"/>
  <c r="E135" i="18" s="1"/>
  <c r="P30" i="18"/>
  <c r="E128" i="18" s="1"/>
  <c r="O30" i="18"/>
  <c r="E121" i="18" s="1"/>
  <c r="N30" i="18"/>
  <c r="E114" i="18" s="1"/>
  <c r="M30" i="18"/>
  <c r="E107" i="18" s="1"/>
  <c r="L30" i="18"/>
  <c r="E100" i="18" s="1"/>
  <c r="K30" i="18"/>
  <c r="E93" i="18" s="1"/>
  <c r="J30" i="18"/>
  <c r="E86" i="18" s="1"/>
  <c r="I30" i="18"/>
  <c r="E79" i="18" s="1"/>
  <c r="H30" i="18"/>
  <c r="E72" i="18" s="1"/>
  <c r="G30" i="18"/>
  <c r="E65" i="18" s="1"/>
  <c r="F30" i="18"/>
  <c r="E58" i="18" s="1"/>
  <c r="E30" i="18"/>
  <c r="E51" i="18" s="1"/>
  <c r="D30" i="18"/>
  <c r="E44" i="18" s="1"/>
  <c r="S29" i="18"/>
  <c r="E148" i="18" s="1"/>
  <c r="R29" i="18"/>
  <c r="E141" i="18" s="1"/>
  <c r="Q29" i="18"/>
  <c r="E134" i="18" s="1"/>
  <c r="P29" i="18"/>
  <c r="E127" i="18" s="1"/>
  <c r="O29" i="18"/>
  <c r="E120" i="18" s="1"/>
  <c r="N29" i="18"/>
  <c r="E113" i="18" s="1"/>
  <c r="M29" i="18"/>
  <c r="E106" i="18" s="1"/>
  <c r="L29" i="18"/>
  <c r="E99" i="18" s="1"/>
  <c r="K29" i="18"/>
  <c r="E92" i="18" s="1"/>
  <c r="J29" i="18"/>
  <c r="E85" i="18" s="1"/>
  <c r="I29" i="18"/>
  <c r="E78" i="18" s="1"/>
  <c r="H29" i="18"/>
  <c r="E71" i="18" s="1"/>
  <c r="G29" i="18"/>
  <c r="E64" i="18" s="1"/>
  <c r="F29" i="18"/>
  <c r="E57" i="18" s="1"/>
  <c r="E29" i="18"/>
  <c r="E50" i="18" s="1"/>
  <c r="D29" i="18"/>
  <c r="E43" i="18" s="1"/>
  <c r="S28" i="18"/>
  <c r="E147" i="18" s="1"/>
  <c r="R28" i="18"/>
  <c r="E140" i="18" s="1"/>
  <c r="Q28" i="18"/>
  <c r="E133" i="18" s="1"/>
  <c r="P28" i="18"/>
  <c r="E126" i="18" s="1"/>
  <c r="O28" i="18"/>
  <c r="E119" i="18" s="1"/>
  <c r="N28" i="18"/>
  <c r="E112" i="18" s="1"/>
  <c r="M28" i="18"/>
  <c r="E105" i="18" s="1"/>
  <c r="L28" i="18"/>
  <c r="E98" i="18" s="1"/>
  <c r="K28" i="18"/>
  <c r="E91" i="18" s="1"/>
  <c r="F90" i="18" s="1"/>
  <c r="J28" i="18"/>
  <c r="E84" i="18" s="1"/>
  <c r="I28" i="18"/>
  <c r="E77" i="18" s="1"/>
  <c r="H28" i="18"/>
  <c r="E70" i="18" s="1"/>
  <c r="G28" i="18"/>
  <c r="E63" i="18" s="1"/>
  <c r="F28" i="18"/>
  <c r="E56" i="18" s="1"/>
  <c r="E28" i="18"/>
  <c r="E49" i="18" s="1"/>
  <c r="D28" i="18"/>
  <c r="E42" i="18" s="1"/>
  <c r="F41" i="18" s="1"/>
  <c r="S27" i="18"/>
  <c r="E146" i="18" s="1"/>
  <c r="R27" i="18"/>
  <c r="E139" i="18" s="1"/>
  <c r="Q27" i="18"/>
  <c r="E132" i="18" s="1"/>
  <c r="P27" i="18"/>
  <c r="E125" i="18" s="1"/>
  <c r="O27" i="18"/>
  <c r="E118" i="18" s="1"/>
  <c r="N27" i="18"/>
  <c r="E111" i="18" s="1"/>
  <c r="M27" i="18"/>
  <c r="E104" i="18" s="1"/>
  <c r="L27" i="18"/>
  <c r="E97" i="18" s="1"/>
  <c r="F96" i="18" s="1"/>
  <c r="K27" i="18"/>
  <c r="E90" i="18" s="1"/>
  <c r="J27" i="18"/>
  <c r="E83" i="18" s="1"/>
  <c r="I27" i="18"/>
  <c r="E76" i="18" s="1"/>
  <c r="H27" i="18"/>
  <c r="E69" i="18" s="1"/>
  <c r="G27" i="18"/>
  <c r="E62" i="18" s="1"/>
  <c r="F27" i="18"/>
  <c r="E55" i="18" s="1"/>
  <c r="E27" i="18"/>
  <c r="E48" i="18" s="1"/>
  <c r="D27" i="18"/>
  <c r="E41" i="18" s="1"/>
  <c r="S26" i="18"/>
  <c r="E145" i="18" s="1"/>
  <c r="O55" i="18" s="1"/>
  <c r="R26" i="18"/>
  <c r="E138" i="18" s="1"/>
  <c r="O54" i="18" s="1"/>
  <c r="Q26" i="18"/>
  <c r="E131" i="18" s="1"/>
  <c r="O53" i="18" s="1"/>
  <c r="P26" i="18"/>
  <c r="E124" i="18" s="1"/>
  <c r="O52" i="18" s="1"/>
  <c r="O26" i="18"/>
  <c r="E117" i="18" s="1"/>
  <c r="O51" i="18" s="1"/>
  <c r="N26" i="18"/>
  <c r="E110" i="18" s="1"/>
  <c r="O50" i="18" s="1"/>
  <c r="M26" i="18"/>
  <c r="E103" i="18" s="1"/>
  <c r="O49" i="18" s="1"/>
  <c r="L26" i="18"/>
  <c r="E96" i="18" s="1"/>
  <c r="K26" i="18"/>
  <c r="E89" i="18" s="1"/>
  <c r="O47" i="18" s="1"/>
  <c r="J26" i="18"/>
  <c r="E82" i="18" s="1"/>
  <c r="O46" i="18" s="1"/>
  <c r="I26" i="18"/>
  <c r="E75" i="18" s="1"/>
  <c r="O45" i="18" s="1"/>
  <c r="H26" i="18"/>
  <c r="E68" i="18" s="1"/>
  <c r="O44" i="18" s="1"/>
  <c r="G26" i="18"/>
  <c r="E61" i="18" s="1"/>
  <c r="O43" i="18" s="1"/>
  <c r="F26" i="18"/>
  <c r="E54" i="18" s="1"/>
  <c r="O42" i="18" s="1"/>
  <c r="E26" i="18"/>
  <c r="E47" i="18" s="1"/>
  <c r="O41" i="18" s="1"/>
  <c r="D26" i="18"/>
  <c r="E40" i="18" s="1"/>
  <c r="O40" i="18" s="1"/>
  <c r="F145" i="18" l="1"/>
  <c r="F48" i="18"/>
  <c r="G48" i="18"/>
  <c r="U41" i="18" s="1"/>
  <c r="G105" i="18"/>
  <c r="F105" i="18"/>
  <c r="F89" i="18"/>
  <c r="O48" i="18"/>
  <c r="F42" i="18"/>
  <c r="G98" i="18"/>
  <c r="F98" i="18"/>
  <c r="F47" i="18"/>
  <c r="P41" i="18" s="1"/>
  <c r="X41" i="18" s="1"/>
  <c r="F104" i="18"/>
  <c r="G52" i="18"/>
  <c r="G92" i="18"/>
  <c r="G148" i="18"/>
  <c r="F54" i="18"/>
  <c r="F55" i="18"/>
  <c r="F56" i="18"/>
  <c r="G113" i="18"/>
  <c r="G115" i="18"/>
  <c r="F61" i="18"/>
  <c r="F62" i="18"/>
  <c r="G62" i="18"/>
  <c r="G63" i="18"/>
  <c r="U43" i="18" s="1"/>
  <c r="F63" i="18"/>
  <c r="G64" i="18"/>
  <c r="G66" i="18"/>
  <c r="G41" i="18"/>
  <c r="F68" i="18"/>
  <c r="G68" i="18"/>
  <c r="F69" i="18"/>
  <c r="F70" i="18"/>
  <c r="G58" i="18"/>
  <c r="G114" i="18"/>
  <c r="F75" i="18"/>
  <c r="F131" i="18"/>
  <c r="G76" i="18"/>
  <c r="F76" i="18"/>
  <c r="G132" i="18"/>
  <c r="U53" i="18" s="1"/>
  <c r="F132" i="18"/>
  <c r="F77" i="18"/>
  <c r="F133" i="18"/>
  <c r="G50" i="18"/>
  <c r="G55" i="18"/>
  <c r="G94" i="18"/>
  <c r="G106" i="18"/>
  <c r="G110" i="18"/>
  <c r="G150" i="18"/>
  <c r="F91" i="18"/>
  <c r="G91" i="18"/>
  <c r="F40" i="18"/>
  <c r="G40" i="18"/>
  <c r="G97" i="18"/>
  <c r="F97" i="18"/>
  <c r="P48" i="18" s="1"/>
  <c r="X48" i="18" s="1"/>
  <c r="G43" i="18"/>
  <c r="J43" i="18"/>
  <c r="G100" i="18"/>
  <c r="F103" i="18"/>
  <c r="P49" i="18" s="1"/>
  <c r="X49" i="18" s="1"/>
  <c r="F49" i="18"/>
  <c r="G96" i="18"/>
  <c r="G108" i="18"/>
  <c r="F110" i="18"/>
  <c r="F111" i="18"/>
  <c r="F112" i="18"/>
  <c r="G57" i="18"/>
  <c r="G59" i="18"/>
  <c r="J45" i="18"/>
  <c r="F117" i="18"/>
  <c r="F118" i="18"/>
  <c r="G118" i="18"/>
  <c r="J51" i="18" s="1"/>
  <c r="G119" i="18"/>
  <c r="F119" i="18"/>
  <c r="G120" i="18"/>
  <c r="G122" i="18"/>
  <c r="G49" i="18"/>
  <c r="F124" i="18"/>
  <c r="G124" i="18"/>
  <c r="F125" i="18"/>
  <c r="F126" i="18"/>
  <c r="G45" i="18"/>
  <c r="G101" i="18"/>
  <c r="G82" i="18"/>
  <c r="F82" i="18"/>
  <c r="G138" i="18"/>
  <c r="F138" i="18"/>
  <c r="F83" i="18"/>
  <c r="F139" i="18"/>
  <c r="G84" i="18"/>
  <c r="F84" i="18"/>
  <c r="G140" i="18"/>
  <c r="F140" i="18"/>
  <c r="G86" i="18"/>
  <c r="G142" i="18"/>
  <c r="G42" i="18"/>
  <c r="G73" i="18"/>
  <c r="G85" i="18"/>
  <c r="G89" i="18"/>
  <c r="G129" i="18"/>
  <c r="G141" i="18"/>
  <c r="G145" i="18"/>
  <c r="F146" i="18"/>
  <c r="F147" i="18"/>
  <c r="G147" i="18"/>
  <c r="G93" i="18"/>
  <c r="G149" i="18"/>
  <c r="G70" i="18"/>
  <c r="G72" i="18"/>
  <c r="G99" i="18"/>
  <c r="G103" i="18"/>
  <c r="G126" i="18"/>
  <c r="G128" i="18"/>
  <c r="G78" i="18"/>
  <c r="G80" i="18"/>
  <c r="U45" i="18" s="1"/>
  <c r="G107" i="18"/>
  <c r="G134" i="18"/>
  <c r="G136" i="18"/>
  <c r="G111" i="18"/>
  <c r="G54" i="18"/>
  <c r="G90" i="18"/>
  <c r="G146" i="18"/>
  <c r="Y48" i="18" l="1"/>
  <c r="J49" i="18"/>
  <c r="U49" i="18"/>
  <c r="P50" i="18"/>
  <c r="X50" i="18" s="1"/>
  <c r="J55" i="18"/>
  <c r="U55" i="18"/>
  <c r="P52" i="18"/>
  <c r="X52" i="18" s="1"/>
  <c r="J41" i="18"/>
  <c r="P46" i="18"/>
  <c r="X46" i="18" s="1"/>
  <c r="U48" i="18"/>
  <c r="J48" i="18"/>
  <c r="P44" i="18"/>
  <c r="X44" i="18" s="1"/>
  <c r="P43" i="18"/>
  <c r="X43" i="18" s="1"/>
  <c r="P55" i="18"/>
  <c r="X55" i="18" s="1"/>
  <c r="U52" i="18"/>
  <c r="J52" i="18"/>
  <c r="K52" i="18" s="1"/>
  <c r="J50" i="18"/>
  <c r="U50" i="18"/>
  <c r="J54" i="18"/>
  <c r="U54" i="18"/>
  <c r="U40" i="18"/>
  <c r="J40" i="18"/>
  <c r="P53" i="18"/>
  <c r="X53" i="18" s="1"/>
  <c r="J53" i="18"/>
  <c r="P47" i="18"/>
  <c r="X47" i="18" s="1"/>
  <c r="U51" i="18"/>
  <c r="P42" i="18"/>
  <c r="X42" i="18" s="1"/>
  <c r="J47" i="18"/>
  <c r="U47" i="18"/>
  <c r="P40" i="18"/>
  <c r="X40" i="18" s="1"/>
  <c r="P45" i="18"/>
  <c r="X45" i="18" s="1"/>
  <c r="J42" i="18"/>
  <c r="U42" i="18"/>
  <c r="P54" i="18"/>
  <c r="X54" i="18" s="1"/>
  <c r="P51" i="18"/>
  <c r="X51" i="18" s="1"/>
  <c r="U44" i="18"/>
  <c r="V44" i="18" s="1"/>
  <c r="J44" i="18"/>
  <c r="J46" i="18"/>
  <c r="U46" i="18"/>
  <c r="V52" i="18" l="1"/>
  <c r="AA43" i="18" s="1"/>
  <c r="AB43" i="18" s="1"/>
  <c r="Y52" i="18"/>
  <c r="Y40" i="18"/>
  <c r="K40" i="18"/>
  <c r="K44" i="18"/>
  <c r="V40" i="18"/>
  <c r="Y44" i="18"/>
  <c r="K48" i="18"/>
  <c r="V48" i="18"/>
  <c r="AD42" i="18"/>
  <c r="AE42" i="18" s="1"/>
  <c r="AD43" i="18" l="1"/>
  <c r="AE43" i="18" s="1"/>
  <c r="AA42" i="18"/>
  <c r="AB42" i="18" s="1"/>
  <c r="D151" i="26" l="1"/>
  <c r="C151" i="26"/>
  <c r="D150" i="26"/>
  <c r="C150" i="26"/>
  <c r="D149" i="26"/>
  <c r="C149" i="26"/>
  <c r="D148" i="26"/>
  <c r="C148" i="26"/>
  <c r="C147" i="26"/>
  <c r="D146" i="26"/>
  <c r="C146" i="26"/>
  <c r="D145" i="26"/>
  <c r="C145" i="26"/>
  <c r="D144" i="26"/>
  <c r="C144" i="26"/>
  <c r="D143" i="26"/>
  <c r="C143" i="26"/>
  <c r="D142" i="26"/>
  <c r="C142" i="26"/>
  <c r="D141" i="26"/>
  <c r="C141" i="26"/>
  <c r="C140" i="26"/>
  <c r="D139" i="26"/>
  <c r="G139" i="26" s="1"/>
  <c r="C139" i="26"/>
  <c r="D138" i="26"/>
  <c r="C138" i="26"/>
  <c r="D137" i="26"/>
  <c r="C137" i="26"/>
  <c r="D136" i="26"/>
  <c r="C136" i="26"/>
  <c r="D135" i="26"/>
  <c r="C135" i="26"/>
  <c r="D134" i="26"/>
  <c r="C134" i="26"/>
  <c r="C133" i="26"/>
  <c r="D132" i="26"/>
  <c r="C132" i="26"/>
  <c r="D131" i="26"/>
  <c r="C131" i="26"/>
  <c r="D130" i="26"/>
  <c r="C130" i="26"/>
  <c r="D129" i="26"/>
  <c r="C129" i="26"/>
  <c r="D128" i="26"/>
  <c r="C128" i="26"/>
  <c r="D127" i="26"/>
  <c r="C127" i="26"/>
  <c r="C126" i="26"/>
  <c r="D125" i="26"/>
  <c r="C125" i="26"/>
  <c r="D124" i="26"/>
  <c r="C124" i="26"/>
  <c r="D123" i="26"/>
  <c r="C123" i="26"/>
  <c r="D122" i="26"/>
  <c r="C122" i="26"/>
  <c r="D121" i="26"/>
  <c r="C121" i="26"/>
  <c r="D120" i="26"/>
  <c r="C120" i="26"/>
  <c r="C119" i="26"/>
  <c r="D118" i="26"/>
  <c r="C118" i="26"/>
  <c r="D117" i="26"/>
  <c r="C117" i="26"/>
  <c r="D116" i="26"/>
  <c r="C116" i="26"/>
  <c r="D115" i="26"/>
  <c r="C115" i="26"/>
  <c r="D114" i="26"/>
  <c r="C114" i="26"/>
  <c r="D113" i="26"/>
  <c r="G112" i="26" s="1"/>
  <c r="C113" i="26"/>
  <c r="C112" i="26"/>
  <c r="D111" i="26"/>
  <c r="C111" i="26"/>
  <c r="D110" i="26"/>
  <c r="C110" i="26"/>
  <c r="D109" i="26"/>
  <c r="C109" i="26"/>
  <c r="D108" i="26"/>
  <c r="C108" i="26"/>
  <c r="D107" i="26"/>
  <c r="C107" i="26"/>
  <c r="D106" i="26"/>
  <c r="C106" i="26"/>
  <c r="C105" i="26"/>
  <c r="D104" i="26"/>
  <c r="G104" i="26" s="1"/>
  <c r="C104" i="26"/>
  <c r="D103" i="26"/>
  <c r="C103" i="26"/>
  <c r="D102" i="26"/>
  <c r="C102" i="26"/>
  <c r="D101" i="26"/>
  <c r="C101" i="26"/>
  <c r="D100" i="26"/>
  <c r="C100" i="26"/>
  <c r="D99" i="26"/>
  <c r="C99" i="26"/>
  <c r="C98" i="26"/>
  <c r="D97" i="26"/>
  <c r="C97" i="26"/>
  <c r="D96" i="26"/>
  <c r="C96" i="26"/>
  <c r="D95" i="26"/>
  <c r="C95" i="26"/>
  <c r="D94" i="26"/>
  <c r="C94" i="26"/>
  <c r="D93" i="26"/>
  <c r="C93" i="26"/>
  <c r="D92" i="26"/>
  <c r="C92" i="26"/>
  <c r="C91" i="26"/>
  <c r="D90" i="26"/>
  <c r="C90" i="26"/>
  <c r="D89" i="26"/>
  <c r="C89" i="26"/>
  <c r="D88" i="26"/>
  <c r="C88" i="26"/>
  <c r="D87" i="26"/>
  <c r="C87" i="26"/>
  <c r="D86" i="26"/>
  <c r="C86" i="26"/>
  <c r="D85" i="26"/>
  <c r="C85" i="26"/>
  <c r="C84" i="26"/>
  <c r="D83" i="26"/>
  <c r="G83" i="26" s="1"/>
  <c r="C83" i="26"/>
  <c r="D82" i="26"/>
  <c r="C82" i="26"/>
  <c r="D81" i="26"/>
  <c r="C81" i="26"/>
  <c r="D80" i="26"/>
  <c r="C80" i="26"/>
  <c r="D79" i="26"/>
  <c r="C79" i="26"/>
  <c r="D78" i="26"/>
  <c r="C78" i="26"/>
  <c r="C77" i="26"/>
  <c r="D76" i="26"/>
  <c r="C76" i="26"/>
  <c r="D75" i="26"/>
  <c r="C75" i="26"/>
  <c r="D74" i="26"/>
  <c r="C74" i="26"/>
  <c r="D73" i="26"/>
  <c r="C73" i="26"/>
  <c r="D72" i="26"/>
  <c r="C72" i="26"/>
  <c r="D71" i="26"/>
  <c r="C71" i="26"/>
  <c r="C70" i="26"/>
  <c r="D69" i="26"/>
  <c r="C69" i="26"/>
  <c r="D68" i="26"/>
  <c r="C68" i="26"/>
  <c r="D67" i="26"/>
  <c r="C67" i="26"/>
  <c r="D66" i="26"/>
  <c r="C66" i="26"/>
  <c r="D65" i="26"/>
  <c r="C65" i="26"/>
  <c r="D64" i="26"/>
  <c r="C64" i="26"/>
  <c r="C63" i="26"/>
  <c r="D62" i="26"/>
  <c r="C62" i="26"/>
  <c r="D61" i="26"/>
  <c r="C61" i="26"/>
  <c r="D60" i="26"/>
  <c r="C60" i="26"/>
  <c r="D59" i="26"/>
  <c r="C59" i="26"/>
  <c r="D58" i="26"/>
  <c r="C58" i="26"/>
  <c r="D57" i="26"/>
  <c r="G56" i="26" s="1"/>
  <c r="C57" i="26"/>
  <c r="C56" i="26"/>
  <c r="D55" i="26"/>
  <c r="C55" i="26"/>
  <c r="D54" i="26"/>
  <c r="C54" i="26"/>
  <c r="D53" i="26"/>
  <c r="C53" i="26"/>
  <c r="D52" i="26"/>
  <c r="C52" i="26"/>
  <c r="D51" i="26"/>
  <c r="C51" i="26"/>
  <c r="D50" i="26"/>
  <c r="C50" i="26"/>
  <c r="C49" i="26"/>
  <c r="D48" i="26"/>
  <c r="C48" i="26"/>
  <c r="D47" i="26"/>
  <c r="C47" i="26"/>
  <c r="D46" i="26"/>
  <c r="C46" i="26"/>
  <c r="D45" i="26"/>
  <c r="C45" i="26"/>
  <c r="D44" i="26"/>
  <c r="C44" i="26"/>
  <c r="D43" i="26"/>
  <c r="C43" i="26"/>
  <c r="C42" i="26"/>
  <c r="D41" i="26"/>
  <c r="C41" i="26"/>
  <c r="D40" i="26"/>
  <c r="C40" i="26"/>
  <c r="W32" i="26"/>
  <c r="V32" i="26"/>
  <c r="U32" i="26"/>
  <c r="T32" i="26"/>
  <c r="S32" i="26"/>
  <c r="E151" i="26" s="1"/>
  <c r="R32" i="26"/>
  <c r="E144" i="26" s="1"/>
  <c r="Q32" i="26"/>
  <c r="E137" i="26" s="1"/>
  <c r="P32" i="26"/>
  <c r="E130" i="26" s="1"/>
  <c r="O32" i="26"/>
  <c r="E123" i="26" s="1"/>
  <c r="G122" i="26" s="1"/>
  <c r="N32" i="26"/>
  <c r="E116" i="26" s="1"/>
  <c r="M32" i="26"/>
  <c r="E109" i="26" s="1"/>
  <c r="L32" i="26"/>
  <c r="E102" i="26" s="1"/>
  <c r="K32" i="26"/>
  <c r="E95" i="26" s="1"/>
  <c r="J32" i="26"/>
  <c r="E88" i="26" s="1"/>
  <c r="I32" i="26"/>
  <c r="E81" i="26" s="1"/>
  <c r="H32" i="26"/>
  <c r="E74" i="26" s="1"/>
  <c r="G32" i="26"/>
  <c r="E67" i="26" s="1"/>
  <c r="G66" i="26" s="1"/>
  <c r="F32" i="26"/>
  <c r="E60" i="26" s="1"/>
  <c r="E32" i="26"/>
  <c r="E53" i="26" s="1"/>
  <c r="D32" i="26"/>
  <c r="E46" i="26" s="1"/>
  <c r="W31" i="26"/>
  <c r="V31" i="26"/>
  <c r="U31" i="26"/>
  <c r="T31" i="26"/>
  <c r="S31" i="26"/>
  <c r="E150" i="26" s="1"/>
  <c r="R31" i="26"/>
  <c r="E143" i="26" s="1"/>
  <c r="Q31" i="26"/>
  <c r="E136" i="26" s="1"/>
  <c r="P31" i="26"/>
  <c r="E129" i="26" s="1"/>
  <c r="O31" i="26"/>
  <c r="E122" i="26" s="1"/>
  <c r="N31" i="26"/>
  <c r="E115" i="26" s="1"/>
  <c r="M31" i="26"/>
  <c r="E108" i="26" s="1"/>
  <c r="L31" i="26"/>
  <c r="E101" i="26" s="1"/>
  <c r="K31" i="26"/>
  <c r="E94" i="26" s="1"/>
  <c r="G93" i="26" s="1"/>
  <c r="J31" i="26"/>
  <c r="E87" i="26" s="1"/>
  <c r="I31" i="26"/>
  <c r="E80" i="26" s="1"/>
  <c r="H31" i="26"/>
  <c r="E73" i="26" s="1"/>
  <c r="G31" i="26"/>
  <c r="E66" i="26" s="1"/>
  <c r="F31" i="26"/>
  <c r="E59" i="26" s="1"/>
  <c r="E31" i="26"/>
  <c r="E52" i="26" s="1"/>
  <c r="D31" i="26"/>
  <c r="E45" i="26" s="1"/>
  <c r="G44" i="26" s="1"/>
  <c r="W30" i="26"/>
  <c r="V30" i="26"/>
  <c r="U30" i="26"/>
  <c r="T30" i="26"/>
  <c r="S30" i="26"/>
  <c r="E149" i="26" s="1"/>
  <c r="R30" i="26"/>
  <c r="E142" i="26" s="1"/>
  <c r="Q30" i="26"/>
  <c r="E135" i="26" s="1"/>
  <c r="P30" i="26"/>
  <c r="E128" i="26" s="1"/>
  <c r="O30" i="26"/>
  <c r="E121" i="26" s="1"/>
  <c r="G120" i="26" s="1"/>
  <c r="N30" i="26"/>
  <c r="E114" i="26" s="1"/>
  <c r="M30" i="26"/>
  <c r="E107" i="26" s="1"/>
  <c r="L30" i="26"/>
  <c r="E100" i="26" s="1"/>
  <c r="K30" i="26"/>
  <c r="E93" i="26" s="1"/>
  <c r="J30" i="26"/>
  <c r="E86" i="26" s="1"/>
  <c r="I30" i="26"/>
  <c r="E79" i="26" s="1"/>
  <c r="H30" i="26"/>
  <c r="E72" i="26" s="1"/>
  <c r="G30" i="26"/>
  <c r="E65" i="26" s="1"/>
  <c r="G64" i="26" s="1"/>
  <c r="F30" i="26"/>
  <c r="E58" i="26" s="1"/>
  <c r="E30" i="26"/>
  <c r="E51" i="26" s="1"/>
  <c r="D30" i="26"/>
  <c r="E44" i="26" s="1"/>
  <c r="W29" i="26"/>
  <c r="V29" i="26"/>
  <c r="U29" i="26"/>
  <c r="T29" i="26"/>
  <c r="S29" i="26"/>
  <c r="E148" i="26" s="1"/>
  <c r="R29" i="26"/>
  <c r="E141" i="26" s="1"/>
  <c r="Q29" i="26"/>
  <c r="E134" i="26" s="1"/>
  <c r="P29" i="26"/>
  <c r="E127" i="26" s="1"/>
  <c r="O29" i="26"/>
  <c r="E120" i="26" s="1"/>
  <c r="N29" i="26"/>
  <c r="E113" i="26" s="1"/>
  <c r="F112" i="26" s="1"/>
  <c r="M29" i="26"/>
  <c r="E106" i="26" s="1"/>
  <c r="L29" i="26"/>
  <c r="E99" i="26" s="1"/>
  <c r="F98" i="26" s="1"/>
  <c r="K29" i="26"/>
  <c r="E92" i="26" s="1"/>
  <c r="J29" i="26"/>
  <c r="E85" i="26" s="1"/>
  <c r="I29" i="26"/>
  <c r="E78" i="26" s="1"/>
  <c r="H29" i="26"/>
  <c r="E71" i="26" s="1"/>
  <c r="G29" i="26"/>
  <c r="E64" i="26" s="1"/>
  <c r="F29" i="26"/>
  <c r="E57" i="26" s="1"/>
  <c r="F56" i="26" s="1"/>
  <c r="E29" i="26"/>
  <c r="E50" i="26" s="1"/>
  <c r="F49" i="26" s="1"/>
  <c r="D29" i="26"/>
  <c r="E43" i="26" s="1"/>
  <c r="W28" i="26"/>
  <c r="V28" i="26"/>
  <c r="U28" i="26"/>
  <c r="T28" i="26"/>
  <c r="S28" i="26"/>
  <c r="E147" i="26" s="1"/>
  <c r="R28" i="26"/>
  <c r="E140" i="26" s="1"/>
  <c r="F139" i="26" s="1"/>
  <c r="Q28" i="26"/>
  <c r="E133" i="26" s="1"/>
  <c r="P28" i="26"/>
  <c r="E126" i="26" s="1"/>
  <c r="F125" i="26" s="1"/>
  <c r="O28" i="26"/>
  <c r="E119" i="26" s="1"/>
  <c r="N28" i="26"/>
  <c r="E112" i="26" s="1"/>
  <c r="M28" i="26"/>
  <c r="E105" i="26" s="1"/>
  <c r="L28" i="26"/>
  <c r="E98" i="26" s="1"/>
  <c r="K28" i="26"/>
  <c r="E91" i="26" s="1"/>
  <c r="J28" i="26"/>
  <c r="E84" i="26" s="1"/>
  <c r="F83" i="26" s="1"/>
  <c r="I28" i="26"/>
  <c r="E77" i="26" s="1"/>
  <c r="H28" i="26"/>
  <c r="E70" i="26" s="1"/>
  <c r="F69" i="26" s="1"/>
  <c r="G28" i="26"/>
  <c r="E63" i="26" s="1"/>
  <c r="F28" i="26"/>
  <c r="E56" i="26" s="1"/>
  <c r="E28" i="26"/>
  <c r="E49" i="26" s="1"/>
  <c r="D28" i="26"/>
  <c r="E42" i="26" s="1"/>
  <c r="W27" i="26"/>
  <c r="V27" i="26"/>
  <c r="U27" i="26"/>
  <c r="T27" i="26"/>
  <c r="S27" i="26"/>
  <c r="E146" i="26" s="1"/>
  <c r="F145" i="26" s="1"/>
  <c r="R27" i="26"/>
  <c r="E139" i="26" s="1"/>
  <c r="Q27" i="26"/>
  <c r="E132" i="26" s="1"/>
  <c r="P27" i="26"/>
  <c r="E125" i="26" s="1"/>
  <c r="O27" i="26"/>
  <c r="E118" i="26" s="1"/>
  <c r="N27" i="26"/>
  <c r="E111" i="26" s="1"/>
  <c r="F110" i="26" s="1"/>
  <c r="M27" i="26"/>
  <c r="E104" i="26" s="1"/>
  <c r="F103" i="26" s="1"/>
  <c r="L27" i="26"/>
  <c r="E97" i="26" s="1"/>
  <c r="F96" i="26" s="1"/>
  <c r="K27" i="26"/>
  <c r="E90" i="26" s="1"/>
  <c r="F89" i="26" s="1"/>
  <c r="J27" i="26"/>
  <c r="E83" i="26" s="1"/>
  <c r="I27" i="26"/>
  <c r="E76" i="26" s="1"/>
  <c r="H27" i="26"/>
  <c r="E69" i="26" s="1"/>
  <c r="G27" i="26"/>
  <c r="E62" i="26" s="1"/>
  <c r="F27" i="26"/>
  <c r="E55" i="26" s="1"/>
  <c r="F54" i="26" s="1"/>
  <c r="E27" i="26"/>
  <c r="E48" i="26" s="1"/>
  <c r="F47" i="26" s="1"/>
  <c r="D27" i="26"/>
  <c r="E41" i="26" s="1"/>
  <c r="F40" i="26" s="1"/>
  <c r="W26" i="26"/>
  <c r="V26" i="26"/>
  <c r="U26" i="26"/>
  <c r="T26" i="26"/>
  <c r="S26" i="26"/>
  <c r="E145" i="26" s="1"/>
  <c r="R26" i="26"/>
  <c r="E138" i="26" s="1"/>
  <c r="O54" i="26" s="1"/>
  <c r="Q26" i="26"/>
  <c r="E131" i="26" s="1"/>
  <c r="O53" i="26" s="1"/>
  <c r="P26" i="26"/>
  <c r="E124" i="26" s="1"/>
  <c r="O52" i="26" s="1"/>
  <c r="O26" i="26"/>
  <c r="E117" i="26" s="1"/>
  <c r="O51" i="26" s="1"/>
  <c r="N26" i="26"/>
  <c r="E110" i="26" s="1"/>
  <c r="M26" i="26"/>
  <c r="E103" i="26" s="1"/>
  <c r="L26" i="26"/>
  <c r="E96" i="26" s="1"/>
  <c r="K26" i="26"/>
  <c r="E89" i="26" s="1"/>
  <c r="J26" i="26"/>
  <c r="E82" i="26" s="1"/>
  <c r="O46" i="26" s="1"/>
  <c r="I26" i="26"/>
  <c r="E75" i="26" s="1"/>
  <c r="O45" i="26" s="1"/>
  <c r="H26" i="26"/>
  <c r="E68" i="26" s="1"/>
  <c r="O44" i="26" s="1"/>
  <c r="G26" i="26"/>
  <c r="E61" i="26" s="1"/>
  <c r="O43" i="26" s="1"/>
  <c r="F26" i="26"/>
  <c r="E54" i="26" s="1"/>
  <c r="E26" i="26"/>
  <c r="E47" i="26" s="1"/>
  <c r="D26" i="26"/>
  <c r="E40" i="26" s="1"/>
  <c r="G42" i="26" l="1"/>
  <c r="F42" i="26"/>
  <c r="G73" i="26"/>
  <c r="G117" i="26"/>
  <c r="G129" i="26"/>
  <c r="G148" i="26"/>
  <c r="G52" i="26"/>
  <c r="P41" i="26"/>
  <c r="X41" i="26" s="1"/>
  <c r="G100" i="26"/>
  <c r="G132" i="26"/>
  <c r="F132" i="26"/>
  <c r="G40" i="26"/>
  <c r="G92" i="26"/>
  <c r="G96" i="26"/>
  <c r="G108" i="26"/>
  <c r="G70" i="26"/>
  <c r="G126" i="26"/>
  <c r="O47" i="26"/>
  <c r="F61" i="26"/>
  <c r="F90" i="26"/>
  <c r="P47" i="26" s="1"/>
  <c r="X47" i="26" s="1"/>
  <c r="G63" i="26"/>
  <c r="F63" i="26"/>
  <c r="G49" i="26"/>
  <c r="G135" i="26"/>
  <c r="O48" i="26"/>
  <c r="F68" i="26"/>
  <c r="P44" i="26" s="1"/>
  <c r="X44" i="26" s="1"/>
  <c r="G68" i="26"/>
  <c r="G41" i="26"/>
  <c r="F41" i="26"/>
  <c r="P40" i="26" s="1"/>
  <c r="X40" i="26" s="1"/>
  <c r="F126" i="26"/>
  <c r="G58" i="26"/>
  <c r="G71" i="26"/>
  <c r="G101" i="26"/>
  <c r="G127" i="26"/>
  <c r="O41" i="26"/>
  <c r="O49" i="26"/>
  <c r="F75" i="26"/>
  <c r="P45" i="26" s="1"/>
  <c r="X45" i="26" s="1"/>
  <c r="F131" i="26"/>
  <c r="F48" i="26"/>
  <c r="G48" i="26"/>
  <c r="F104" i="26"/>
  <c r="P49" i="26" s="1"/>
  <c r="X49" i="26" s="1"/>
  <c r="F77" i="26"/>
  <c r="F133" i="26"/>
  <c r="G50" i="26"/>
  <c r="G55" i="26"/>
  <c r="G94" i="26"/>
  <c r="G106" i="26"/>
  <c r="G110" i="26"/>
  <c r="G150" i="26"/>
  <c r="G61" i="26"/>
  <c r="G99" i="26"/>
  <c r="G76" i="26"/>
  <c r="F76" i="26"/>
  <c r="G105" i="26"/>
  <c r="F105" i="26"/>
  <c r="G87" i="26"/>
  <c r="G143" i="26"/>
  <c r="O55" i="26"/>
  <c r="F117" i="26"/>
  <c r="P51" i="26" s="1"/>
  <c r="X51" i="26" s="1"/>
  <c r="F146" i="26"/>
  <c r="G119" i="26"/>
  <c r="F119" i="26"/>
  <c r="G79" i="26"/>
  <c r="O40" i="26"/>
  <c r="F124" i="26"/>
  <c r="P52" i="26" s="1"/>
  <c r="X52" i="26" s="1"/>
  <c r="G124" i="26"/>
  <c r="G97" i="26"/>
  <c r="F97" i="26"/>
  <c r="P48" i="26" s="1"/>
  <c r="X48" i="26" s="1"/>
  <c r="F70" i="26"/>
  <c r="G45" i="26"/>
  <c r="G75" i="26"/>
  <c r="G114" i="26"/>
  <c r="G131" i="26"/>
  <c r="O42" i="26"/>
  <c r="O50" i="26"/>
  <c r="G82" i="26"/>
  <c r="F82" i="26"/>
  <c r="G138" i="26"/>
  <c r="F138" i="26"/>
  <c r="P54" i="26" s="1"/>
  <c r="X54" i="26" s="1"/>
  <c r="F55" i="26"/>
  <c r="P42" i="26" s="1"/>
  <c r="X42" i="26" s="1"/>
  <c r="F111" i="26"/>
  <c r="P50" i="26" s="1"/>
  <c r="X50" i="26" s="1"/>
  <c r="G84" i="26"/>
  <c r="F84" i="26"/>
  <c r="G140" i="26"/>
  <c r="F140" i="26"/>
  <c r="G57" i="26"/>
  <c r="G59" i="26"/>
  <c r="G43" i="26"/>
  <c r="G47" i="26"/>
  <c r="G72" i="26"/>
  <c r="G85" i="26"/>
  <c r="G89" i="26"/>
  <c r="G98" i="26"/>
  <c r="G128" i="26"/>
  <c r="G141" i="26"/>
  <c r="G145" i="26"/>
  <c r="P55" i="26"/>
  <c r="X55" i="26" s="1"/>
  <c r="F62" i="26"/>
  <c r="G62" i="26"/>
  <c r="F118" i="26"/>
  <c r="G118" i="26"/>
  <c r="F91" i="26"/>
  <c r="G91" i="26"/>
  <c r="F147" i="26"/>
  <c r="G147" i="26"/>
  <c r="G51" i="26"/>
  <c r="G65" i="26"/>
  <c r="G69" i="26"/>
  <c r="G77" i="26"/>
  <c r="G121" i="26"/>
  <c r="G125" i="26"/>
  <c r="G133" i="26"/>
  <c r="G149" i="26"/>
  <c r="G103" i="26"/>
  <c r="G78" i="26"/>
  <c r="G80" i="26"/>
  <c r="G107" i="26"/>
  <c r="G134" i="26"/>
  <c r="G136" i="26"/>
  <c r="G86" i="26"/>
  <c r="G111" i="26"/>
  <c r="G113" i="26"/>
  <c r="G115" i="26"/>
  <c r="G142" i="26"/>
  <c r="G54" i="26"/>
  <c r="G90" i="26"/>
  <c r="G146" i="26"/>
  <c r="Y48" i="26" l="1"/>
  <c r="U48" i="26"/>
  <c r="J48" i="26"/>
  <c r="P43" i="26"/>
  <c r="X43" i="26" s="1"/>
  <c r="Y40" i="26" s="1"/>
  <c r="U41" i="26"/>
  <c r="J41" i="26"/>
  <c r="U53" i="26"/>
  <c r="J53" i="26"/>
  <c r="J55" i="26"/>
  <c r="U55" i="26"/>
  <c r="J51" i="26"/>
  <c r="U51" i="26"/>
  <c r="J40" i="26"/>
  <c r="U40" i="26"/>
  <c r="V40" i="26" s="1"/>
  <c r="J49" i="26"/>
  <c r="U49" i="26"/>
  <c r="U44" i="26"/>
  <c r="J44" i="26"/>
  <c r="U42" i="26"/>
  <c r="J42" i="26"/>
  <c r="J54" i="26"/>
  <c r="U54" i="26"/>
  <c r="P46" i="26"/>
  <c r="X46" i="26" s="1"/>
  <c r="Y44" i="26" s="1"/>
  <c r="U52" i="26"/>
  <c r="J52" i="26"/>
  <c r="J43" i="26"/>
  <c r="U43" i="26"/>
  <c r="J45" i="26"/>
  <c r="U45" i="26"/>
  <c r="J50" i="26"/>
  <c r="U50" i="26"/>
  <c r="J47" i="26"/>
  <c r="U47" i="26"/>
  <c r="J46" i="26"/>
  <c r="U46" i="26"/>
  <c r="P53" i="26"/>
  <c r="X53" i="26" s="1"/>
  <c r="Y52" i="26" s="1"/>
  <c r="K40" i="26" l="1"/>
  <c r="K52" i="26"/>
  <c r="K44" i="26"/>
  <c r="K48" i="26"/>
  <c r="V52" i="26"/>
  <c r="V44" i="26"/>
  <c r="V48" i="26"/>
  <c r="AA42" i="26" s="1"/>
  <c r="AB42" i="26" s="1"/>
  <c r="AA43" i="26" l="1"/>
  <c r="AB43" i="26" s="1"/>
  <c r="D151" i="27" l="1"/>
  <c r="C151" i="27"/>
  <c r="D150" i="27"/>
  <c r="C150" i="27"/>
  <c r="D149" i="27"/>
  <c r="C149" i="27"/>
  <c r="D148" i="27"/>
  <c r="C148" i="27"/>
  <c r="C147" i="27"/>
  <c r="D146" i="27"/>
  <c r="C146" i="27"/>
  <c r="D145" i="27"/>
  <c r="C145" i="27"/>
  <c r="D144" i="27"/>
  <c r="C144" i="27"/>
  <c r="D143" i="27"/>
  <c r="C143" i="27"/>
  <c r="D142" i="27"/>
  <c r="C142" i="27"/>
  <c r="D141" i="27"/>
  <c r="C141" i="27"/>
  <c r="C140" i="27"/>
  <c r="D139" i="27"/>
  <c r="G139" i="27" s="1"/>
  <c r="C139" i="27"/>
  <c r="D138" i="27"/>
  <c r="C138" i="27"/>
  <c r="D137" i="27"/>
  <c r="C137" i="27"/>
  <c r="E136" i="27"/>
  <c r="D136" i="27"/>
  <c r="C136" i="27"/>
  <c r="D135" i="27"/>
  <c r="G134" i="27" s="1"/>
  <c r="C135" i="27"/>
  <c r="D134" i="27"/>
  <c r="C134" i="27"/>
  <c r="C133" i="27"/>
  <c r="D132" i="27"/>
  <c r="C132" i="27"/>
  <c r="D131" i="27"/>
  <c r="G131" i="27" s="1"/>
  <c r="C131" i="27"/>
  <c r="E130" i="27"/>
  <c r="D130" i="27"/>
  <c r="C130" i="27"/>
  <c r="D129" i="27"/>
  <c r="C129" i="27"/>
  <c r="D128" i="27"/>
  <c r="C128" i="27"/>
  <c r="D127" i="27"/>
  <c r="G127" i="27" s="1"/>
  <c r="C127" i="27"/>
  <c r="C126" i="27"/>
  <c r="D125" i="27"/>
  <c r="C125" i="27"/>
  <c r="D124" i="27"/>
  <c r="C124" i="27"/>
  <c r="D123" i="27"/>
  <c r="C123" i="27"/>
  <c r="D122" i="27"/>
  <c r="C122" i="27"/>
  <c r="D121" i="27"/>
  <c r="C121" i="27"/>
  <c r="D120" i="27"/>
  <c r="C120" i="27"/>
  <c r="C119" i="27"/>
  <c r="D118" i="27"/>
  <c r="C118" i="27"/>
  <c r="D117" i="27"/>
  <c r="C117" i="27"/>
  <c r="D116" i="27"/>
  <c r="C116" i="27"/>
  <c r="D115" i="27"/>
  <c r="G114" i="27" s="1"/>
  <c r="C115" i="27"/>
  <c r="D114" i="27"/>
  <c r="C114" i="27"/>
  <c r="D113" i="27"/>
  <c r="C113" i="27"/>
  <c r="C112" i="27"/>
  <c r="E111" i="27"/>
  <c r="F110" i="27" s="1"/>
  <c r="D111" i="27"/>
  <c r="G110" i="27" s="1"/>
  <c r="C111" i="27"/>
  <c r="D110" i="27"/>
  <c r="C110" i="27"/>
  <c r="D109" i="27"/>
  <c r="C109" i="27"/>
  <c r="D108" i="27"/>
  <c r="G107" i="27" s="1"/>
  <c r="C108" i="27"/>
  <c r="D107" i="27"/>
  <c r="G106" i="27" s="1"/>
  <c r="C107" i="27"/>
  <c r="D106" i="27"/>
  <c r="G105" i="27" s="1"/>
  <c r="C106" i="27"/>
  <c r="C105" i="27"/>
  <c r="D104" i="27"/>
  <c r="C104" i="27"/>
  <c r="D103" i="27"/>
  <c r="C103" i="27"/>
  <c r="D102" i="27"/>
  <c r="C102" i="27"/>
  <c r="D101" i="27"/>
  <c r="C101" i="27"/>
  <c r="D100" i="27"/>
  <c r="C100" i="27"/>
  <c r="D99" i="27"/>
  <c r="C99" i="27"/>
  <c r="C98" i="27"/>
  <c r="D97" i="27"/>
  <c r="C97" i="27"/>
  <c r="D96" i="27"/>
  <c r="C96" i="27"/>
  <c r="D95" i="27"/>
  <c r="C95" i="27"/>
  <c r="D94" i="27"/>
  <c r="C94" i="27"/>
  <c r="D93" i="27"/>
  <c r="C93" i="27"/>
  <c r="D92" i="27"/>
  <c r="C92" i="27"/>
  <c r="C91" i="27"/>
  <c r="D90" i="27"/>
  <c r="C90" i="27"/>
  <c r="D89" i="27"/>
  <c r="C89" i="27"/>
  <c r="D88" i="27"/>
  <c r="C88" i="27"/>
  <c r="D87" i="27"/>
  <c r="C87" i="27"/>
  <c r="D86" i="27"/>
  <c r="C86" i="27"/>
  <c r="D85" i="27"/>
  <c r="C85" i="27"/>
  <c r="E84" i="27"/>
  <c r="C84" i="27"/>
  <c r="D83" i="27"/>
  <c r="C83" i="27"/>
  <c r="E82" i="27"/>
  <c r="D82" i="27"/>
  <c r="C82" i="27"/>
  <c r="D81" i="27"/>
  <c r="G80" i="27" s="1"/>
  <c r="C81" i="27"/>
  <c r="E80" i="27"/>
  <c r="D80" i="27"/>
  <c r="C80" i="27"/>
  <c r="D79" i="27"/>
  <c r="C79" i="27"/>
  <c r="E78" i="27"/>
  <c r="F77" i="27" s="1"/>
  <c r="D78" i="27"/>
  <c r="G77" i="27" s="1"/>
  <c r="C78" i="27"/>
  <c r="C77" i="27"/>
  <c r="E76" i="27"/>
  <c r="D76" i="27"/>
  <c r="C76" i="27"/>
  <c r="D75" i="27"/>
  <c r="C75" i="27"/>
  <c r="E74" i="27"/>
  <c r="D74" i="27"/>
  <c r="C74" i="27"/>
  <c r="D73" i="27"/>
  <c r="C73" i="27"/>
  <c r="E72" i="27"/>
  <c r="D72" i="27"/>
  <c r="C72" i="27"/>
  <c r="D71" i="27"/>
  <c r="G71" i="27" s="1"/>
  <c r="C71" i="27"/>
  <c r="C70" i="27"/>
  <c r="D69" i="27"/>
  <c r="C69" i="27"/>
  <c r="D68" i="27"/>
  <c r="C68" i="27"/>
  <c r="D67" i="27"/>
  <c r="C67" i="27"/>
  <c r="D66" i="27"/>
  <c r="C66" i="27"/>
  <c r="D65" i="27"/>
  <c r="C65" i="27"/>
  <c r="D64" i="27"/>
  <c r="C64" i="27"/>
  <c r="C63" i="27"/>
  <c r="D62" i="27"/>
  <c r="C62" i="27"/>
  <c r="E61" i="27"/>
  <c r="D61" i="27"/>
  <c r="C61" i="27"/>
  <c r="D60" i="27"/>
  <c r="C60" i="27"/>
  <c r="D59" i="27"/>
  <c r="G58" i="27" s="1"/>
  <c r="C59" i="27"/>
  <c r="D58" i="27"/>
  <c r="C58" i="27"/>
  <c r="D57" i="27"/>
  <c r="G56" i="27" s="1"/>
  <c r="C57" i="27"/>
  <c r="C56" i="27"/>
  <c r="D55" i="27"/>
  <c r="G55" i="27" s="1"/>
  <c r="C55" i="27"/>
  <c r="D54" i="27"/>
  <c r="G54" i="27" s="1"/>
  <c r="C54" i="27"/>
  <c r="D53" i="27"/>
  <c r="C53" i="27"/>
  <c r="D52" i="27"/>
  <c r="C52" i="27"/>
  <c r="D51" i="27"/>
  <c r="G51" i="27" s="1"/>
  <c r="C51" i="27"/>
  <c r="D50" i="27"/>
  <c r="C50" i="27"/>
  <c r="C49" i="27"/>
  <c r="D48" i="27"/>
  <c r="C48" i="27"/>
  <c r="D47" i="27"/>
  <c r="G47" i="27" s="1"/>
  <c r="C47" i="27"/>
  <c r="D46" i="27"/>
  <c r="C46" i="27"/>
  <c r="D45" i="27"/>
  <c r="C45" i="27"/>
  <c r="D44" i="27"/>
  <c r="C44" i="27"/>
  <c r="D43" i="27"/>
  <c r="G43" i="27" s="1"/>
  <c r="C43" i="27"/>
  <c r="C42" i="27"/>
  <c r="D41" i="27"/>
  <c r="C41" i="27"/>
  <c r="D40" i="27"/>
  <c r="C40" i="27"/>
  <c r="S32" i="27"/>
  <c r="E151" i="27" s="1"/>
  <c r="G150" i="27" s="1"/>
  <c r="R32" i="27"/>
  <c r="E144" i="27" s="1"/>
  <c r="Q32" i="27"/>
  <c r="E137" i="27" s="1"/>
  <c r="P32" i="27"/>
  <c r="O32" i="27"/>
  <c r="E123" i="27" s="1"/>
  <c r="G122" i="27" s="1"/>
  <c r="N32" i="27"/>
  <c r="E116" i="27" s="1"/>
  <c r="M32" i="27"/>
  <c r="E109" i="27" s="1"/>
  <c r="L32" i="27"/>
  <c r="E102" i="27" s="1"/>
  <c r="K32" i="27"/>
  <c r="E95" i="27" s="1"/>
  <c r="J32" i="27"/>
  <c r="E88" i="27" s="1"/>
  <c r="I32" i="27"/>
  <c r="E81" i="27" s="1"/>
  <c r="H32" i="27"/>
  <c r="G32" i="27"/>
  <c r="E67" i="27" s="1"/>
  <c r="G66" i="27" s="1"/>
  <c r="F32" i="27"/>
  <c r="E60" i="27" s="1"/>
  <c r="E32" i="27"/>
  <c r="E53" i="27" s="1"/>
  <c r="D32" i="27"/>
  <c r="E46" i="27" s="1"/>
  <c r="S31" i="27"/>
  <c r="E150" i="27" s="1"/>
  <c r="R31" i="27"/>
  <c r="E143" i="27" s="1"/>
  <c r="Q31" i="27"/>
  <c r="P31" i="27"/>
  <c r="E129" i="27" s="1"/>
  <c r="G128" i="27" s="1"/>
  <c r="O31" i="27"/>
  <c r="E122" i="27" s="1"/>
  <c r="N31" i="27"/>
  <c r="E115" i="27" s="1"/>
  <c r="M31" i="27"/>
  <c r="E108" i="27" s="1"/>
  <c r="L31" i="27"/>
  <c r="E101" i="27" s="1"/>
  <c r="K31" i="27"/>
  <c r="E94" i="27" s="1"/>
  <c r="G93" i="27" s="1"/>
  <c r="J31" i="27"/>
  <c r="E87" i="27" s="1"/>
  <c r="I31" i="27"/>
  <c r="H31" i="27"/>
  <c r="E73" i="27" s="1"/>
  <c r="G72" i="27" s="1"/>
  <c r="G31" i="27"/>
  <c r="E66" i="27" s="1"/>
  <c r="F31" i="27"/>
  <c r="E59" i="27" s="1"/>
  <c r="E31" i="27"/>
  <c r="E52" i="27" s="1"/>
  <c r="D31" i="27"/>
  <c r="E45" i="27" s="1"/>
  <c r="G44" i="27" s="1"/>
  <c r="S30" i="27"/>
  <c r="E149" i="27" s="1"/>
  <c r="R30" i="27"/>
  <c r="E142" i="27" s="1"/>
  <c r="Q30" i="27"/>
  <c r="E135" i="27" s="1"/>
  <c r="P30" i="27"/>
  <c r="E128" i="27" s="1"/>
  <c r="O30" i="27"/>
  <c r="E121" i="27" s="1"/>
  <c r="N30" i="27"/>
  <c r="E114" i="27" s="1"/>
  <c r="M30" i="27"/>
  <c r="E107" i="27" s="1"/>
  <c r="L30" i="27"/>
  <c r="E100" i="27" s="1"/>
  <c r="K30" i="27"/>
  <c r="E93" i="27" s="1"/>
  <c r="J30" i="27"/>
  <c r="E86" i="27" s="1"/>
  <c r="I30" i="27"/>
  <c r="E79" i="27" s="1"/>
  <c r="H30" i="27"/>
  <c r="G30" i="27"/>
  <c r="E65" i="27" s="1"/>
  <c r="G64" i="27" s="1"/>
  <c r="F30" i="27"/>
  <c r="E58" i="27" s="1"/>
  <c r="E30" i="27"/>
  <c r="E51" i="27" s="1"/>
  <c r="D30" i="27"/>
  <c r="E44" i="27" s="1"/>
  <c r="S29" i="27"/>
  <c r="E148" i="27" s="1"/>
  <c r="R29" i="27"/>
  <c r="E141" i="27" s="1"/>
  <c r="Q29" i="27"/>
  <c r="E134" i="27" s="1"/>
  <c r="P29" i="27"/>
  <c r="E127" i="27" s="1"/>
  <c r="O29" i="27"/>
  <c r="E120" i="27" s="1"/>
  <c r="N29" i="27"/>
  <c r="E113" i="27" s="1"/>
  <c r="M29" i="27"/>
  <c r="E106" i="27" s="1"/>
  <c r="L29" i="27"/>
  <c r="E99" i="27" s="1"/>
  <c r="K29" i="27"/>
  <c r="E92" i="27" s="1"/>
  <c r="J29" i="27"/>
  <c r="E85" i="27" s="1"/>
  <c r="I29" i="27"/>
  <c r="H29" i="27"/>
  <c r="E71" i="27" s="1"/>
  <c r="G29" i="27"/>
  <c r="E64" i="27" s="1"/>
  <c r="F29" i="27"/>
  <c r="E57" i="27" s="1"/>
  <c r="E29" i="27"/>
  <c r="E50" i="27" s="1"/>
  <c r="D29" i="27"/>
  <c r="E43" i="27" s="1"/>
  <c r="S28" i="27"/>
  <c r="E147" i="27" s="1"/>
  <c r="R28" i="27"/>
  <c r="E140" i="27" s="1"/>
  <c r="F139" i="27" s="1"/>
  <c r="Q28" i="27"/>
  <c r="E133" i="27" s="1"/>
  <c r="P28" i="27"/>
  <c r="E126" i="27" s="1"/>
  <c r="O28" i="27"/>
  <c r="E119" i="27" s="1"/>
  <c r="N28" i="27"/>
  <c r="E112" i="27" s="1"/>
  <c r="F111" i="27" s="1"/>
  <c r="M28" i="27"/>
  <c r="E105" i="27" s="1"/>
  <c r="L28" i="27"/>
  <c r="E98" i="27" s="1"/>
  <c r="K28" i="27"/>
  <c r="E91" i="27" s="1"/>
  <c r="J28" i="27"/>
  <c r="I28" i="27"/>
  <c r="E77" i="27" s="1"/>
  <c r="H28" i="27"/>
  <c r="E70" i="27" s="1"/>
  <c r="G28" i="27"/>
  <c r="E63" i="27" s="1"/>
  <c r="F28" i="27"/>
  <c r="E56" i="27" s="1"/>
  <c r="E28" i="27"/>
  <c r="E49" i="27" s="1"/>
  <c r="D28" i="27"/>
  <c r="E42" i="27" s="1"/>
  <c r="S27" i="27"/>
  <c r="E146" i="27" s="1"/>
  <c r="F145" i="27" s="1"/>
  <c r="R27" i="27"/>
  <c r="E139" i="27" s="1"/>
  <c r="Q27" i="27"/>
  <c r="E132" i="27" s="1"/>
  <c r="P27" i="27"/>
  <c r="E125" i="27" s="1"/>
  <c r="O27" i="27"/>
  <c r="E118" i="27" s="1"/>
  <c r="N27" i="27"/>
  <c r="M27" i="27"/>
  <c r="E104" i="27" s="1"/>
  <c r="L27" i="27"/>
  <c r="E97" i="27" s="1"/>
  <c r="K27" i="27"/>
  <c r="E90" i="27" s="1"/>
  <c r="J27" i="27"/>
  <c r="E83" i="27" s="1"/>
  <c r="F82" i="27" s="1"/>
  <c r="I27" i="27"/>
  <c r="H27" i="27"/>
  <c r="E69" i="27" s="1"/>
  <c r="G27" i="27"/>
  <c r="E62" i="27" s="1"/>
  <c r="F61" i="27" s="1"/>
  <c r="F27" i="27"/>
  <c r="E55" i="27" s="1"/>
  <c r="E27" i="27"/>
  <c r="E48" i="27" s="1"/>
  <c r="D27" i="27"/>
  <c r="E41" i="27" s="1"/>
  <c r="S26" i="27"/>
  <c r="E145" i="27" s="1"/>
  <c r="O55" i="27" s="1"/>
  <c r="R26" i="27"/>
  <c r="E138" i="27" s="1"/>
  <c r="O54" i="27" s="1"/>
  <c r="Q26" i="27"/>
  <c r="E131" i="27" s="1"/>
  <c r="O53" i="27" s="1"/>
  <c r="P26" i="27"/>
  <c r="E124" i="27" s="1"/>
  <c r="O52" i="27" s="1"/>
  <c r="O26" i="27"/>
  <c r="E117" i="27" s="1"/>
  <c r="O51" i="27" s="1"/>
  <c r="N26" i="27"/>
  <c r="E110" i="27" s="1"/>
  <c r="O50" i="27" s="1"/>
  <c r="M26" i="27"/>
  <c r="E103" i="27" s="1"/>
  <c r="O49" i="27" s="1"/>
  <c r="L26" i="27"/>
  <c r="E96" i="27" s="1"/>
  <c r="O48" i="27" s="1"/>
  <c r="K26" i="27"/>
  <c r="E89" i="27" s="1"/>
  <c r="O47" i="27" s="1"/>
  <c r="J26" i="27"/>
  <c r="I26" i="27"/>
  <c r="E75" i="27" s="1"/>
  <c r="O45" i="27" s="1"/>
  <c r="H26" i="27"/>
  <c r="E68" i="27" s="1"/>
  <c r="O44" i="27" s="1"/>
  <c r="G26" i="27"/>
  <c r="F26" i="27"/>
  <c r="E54" i="27" s="1"/>
  <c r="O42" i="27" s="1"/>
  <c r="E26" i="27"/>
  <c r="E47" i="27" s="1"/>
  <c r="O41" i="27" s="1"/>
  <c r="D26" i="27"/>
  <c r="E40" i="27" s="1"/>
  <c r="O40" i="27" s="1"/>
  <c r="F124" i="27" l="1"/>
  <c r="G124" i="27"/>
  <c r="F131" i="27"/>
  <c r="G75" i="27"/>
  <c r="G135" i="27"/>
  <c r="J53" i="27" s="1"/>
  <c r="G143" i="27"/>
  <c r="F62" i="27"/>
  <c r="P43" i="27" s="1"/>
  <c r="X43" i="27" s="1"/>
  <c r="G62" i="27"/>
  <c r="G119" i="27"/>
  <c r="F119" i="27"/>
  <c r="G121" i="27"/>
  <c r="F68" i="27"/>
  <c r="G68" i="27"/>
  <c r="F125" i="27"/>
  <c r="G132" i="27"/>
  <c r="F132" i="27"/>
  <c r="G84" i="27"/>
  <c r="F84" i="27"/>
  <c r="G78" i="27"/>
  <c r="O46" i="27"/>
  <c r="G85" i="27"/>
  <c r="G89" i="27"/>
  <c r="F117" i="27"/>
  <c r="P51" i="27" s="1"/>
  <c r="X51" i="27" s="1"/>
  <c r="G63" i="27"/>
  <c r="F63" i="27"/>
  <c r="G65" i="27"/>
  <c r="G140" i="27"/>
  <c r="F140" i="27"/>
  <c r="G129" i="27"/>
  <c r="F118" i="27"/>
  <c r="G118" i="27"/>
  <c r="P46" i="27"/>
  <c r="X46" i="27" s="1"/>
  <c r="F89" i="27"/>
  <c r="F146" i="27"/>
  <c r="G92" i="27"/>
  <c r="G149" i="27"/>
  <c r="F96" i="27"/>
  <c r="P48" i="27" s="1"/>
  <c r="X48" i="27" s="1"/>
  <c r="F42" i="27"/>
  <c r="G99" i="27"/>
  <c r="G45" i="27"/>
  <c r="G61" i="27"/>
  <c r="G69" i="27"/>
  <c r="G73" i="27"/>
  <c r="F75" i="27"/>
  <c r="P45" i="27" s="1"/>
  <c r="X45" i="27" s="1"/>
  <c r="G79" i="27"/>
  <c r="G83" i="27"/>
  <c r="G100" i="27"/>
  <c r="G104" i="27"/>
  <c r="G125" i="27"/>
  <c r="G136" i="27"/>
  <c r="G120" i="27"/>
  <c r="J42" i="27"/>
  <c r="G70" i="27"/>
  <c r="F70" i="27"/>
  <c r="G76" i="27"/>
  <c r="F76" i="27"/>
  <c r="F138" i="27"/>
  <c r="P54" i="27" s="1"/>
  <c r="X54" i="27" s="1"/>
  <c r="F91" i="27"/>
  <c r="G91" i="27"/>
  <c r="F40" i="27"/>
  <c r="G41" i="27"/>
  <c r="F41" i="27"/>
  <c r="G97" i="27"/>
  <c r="F97" i="27"/>
  <c r="G98" i="27"/>
  <c r="F98" i="27"/>
  <c r="F47" i="27"/>
  <c r="G103" i="27"/>
  <c r="F103" i="27"/>
  <c r="P49" i="27" s="1"/>
  <c r="X49" i="27" s="1"/>
  <c r="F48" i="27"/>
  <c r="G48" i="27"/>
  <c r="F104" i="27"/>
  <c r="G49" i="27"/>
  <c r="F49" i="27"/>
  <c r="F105" i="27"/>
  <c r="G40" i="27"/>
  <c r="G52" i="27"/>
  <c r="U41" i="27" s="1"/>
  <c r="O43" i="27"/>
  <c r="G96" i="27"/>
  <c r="G108" i="27"/>
  <c r="G112" i="27"/>
  <c r="G117" i="27"/>
  <c r="G133" i="27"/>
  <c r="G141" i="27"/>
  <c r="G145" i="27"/>
  <c r="F69" i="27"/>
  <c r="G126" i="27"/>
  <c r="F126" i="27"/>
  <c r="F133" i="27"/>
  <c r="F90" i="27"/>
  <c r="F147" i="27"/>
  <c r="P55" i="27" s="1"/>
  <c r="X55" i="27" s="1"/>
  <c r="G147" i="27"/>
  <c r="G148" i="27"/>
  <c r="G94" i="27"/>
  <c r="G101" i="27"/>
  <c r="F54" i="27"/>
  <c r="F55" i="27"/>
  <c r="F56" i="27"/>
  <c r="F112" i="27"/>
  <c r="P50" i="27" s="1"/>
  <c r="X50" i="27" s="1"/>
  <c r="F83" i="27"/>
  <c r="G87" i="27"/>
  <c r="G42" i="27"/>
  <c r="G82" i="27"/>
  <c r="G138" i="27"/>
  <c r="G57" i="27"/>
  <c r="U42" i="27" s="1"/>
  <c r="G59" i="27"/>
  <c r="G86" i="27"/>
  <c r="G111" i="27"/>
  <c r="U50" i="27" s="1"/>
  <c r="G113" i="27"/>
  <c r="G115" i="27"/>
  <c r="G142" i="27"/>
  <c r="G90" i="27"/>
  <c r="G146" i="27"/>
  <c r="G50" i="27"/>
  <c r="J41" i="27" l="1"/>
  <c r="P40" i="27"/>
  <c r="X40" i="27" s="1"/>
  <c r="J50" i="27"/>
  <c r="Y48" i="27"/>
  <c r="J45" i="27"/>
  <c r="U45" i="27"/>
  <c r="J51" i="27"/>
  <c r="U51" i="27"/>
  <c r="P53" i="27"/>
  <c r="X53" i="27" s="1"/>
  <c r="P44" i="27"/>
  <c r="X44" i="27" s="1"/>
  <c r="J40" i="27"/>
  <c r="K40" i="27" s="1"/>
  <c r="U40" i="27"/>
  <c r="V40" i="27" s="1"/>
  <c r="J47" i="27"/>
  <c r="U47" i="27"/>
  <c r="U52" i="27"/>
  <c r="V52" i="27" s="1"/>
  <c r="J52" i="27"/>
  <c r="K52" i="27" s="1"/>
  <c r="U44" i="27"/>
  <c r="J44" i="27"/>
  <c r="J55" i="27"/>
  <c r="U55" i="27"/>
  <c r="U53" i="27"/>
  <c r="P41" i="27"/>
  <c r="X41" i="27" s="1"/>
  <c r="P52" i="27"/>
  <c r="X52" i="27" s="1"/>
  <c r="Y52" i="27" s="1"/>
  <c r="J49" i="27"/>
  <c r="U49" i="27"/>
  <c r="J54" i="27"/>
  <c r="U54" i="27"/>
  <c r="P42" i="27"/>
  <c r="X42" i="27" s="1"/>
  <c r="U46" i="27"/>
  <c r="J46" i="27"/>
  <c r="U48" i="27"/>
  <c r="J48" i="27"/>
  <c r="J43" i="27"/>
  <c r="U43" i="27"/>
  <c r="P47" i="27"/>
  <c r="X47" i="27" s="1"/>
  <c r="K48" i="27" l="1"/>
  <c r="V48" i="27"/>
  <c r="AA42" i="27" s="1"/>
  <c r="AB42" i="27" s="1"/>
  <c r="K44" i="27"/>
  <c r="Y44" i="27"/>
  <c r="Y40" i="27"/>
  <c r="V44" i="27"/>
  <c r="AA43" i="27" s="1"/>
  <c r="AB43" i="27" s="1"/>
  <c r="D151" i="17" l="1"/>
  <c r="C151" i="17"/>
  <c r="D150" i="17"/>
  <c r="C150" i="17"/>
  <c r="D149" i="17"/>
  <c r="C149" i="17"/>
  <c r="D148" i="17"/>
  <c r="G148" i="17" s="1"/>
  <c r="C148" i="17"/>
  <c r="C147" i="17"/>
  <c r="D146" i="17"/>
  <c r="C146" i="17"/>
  <c r="D145" i="17"/>
  <c r="C145" i="17"/>
  <c r="D144" i="17"/>
  <c r="G143" i="17" s="1"/>
  <c r="C144" i="17"/>
  <c r="D143" i="17"/>
  <c r="C143" i="17"/>
  <c r="D142" i="17"/>
  <c r="C142" i="17"/>
  <c r="D141" i="17"/>
  <c r="C141" i="17"/>
  <c r="C140" i="17"/>
  <c r="D139" i="17"/>
  <c r="G139" i="17" s="1"/>
  <c r="C139" i="17"/>
  <c r="E138" i="17"/>
  <c r="O54" i="17" s="1"/>
  <c r="D138" i="17"/>
  <c r="C138" i="17"/>
  <c r="D137" i="17"/>
  <c r="C137" i="17"/>
  <c r="D136" i="17"/>
  <c r="G135" i="17" s="1"/>
  <c r="C136" i="17"/>
  <c r="D135" i="17"/>
  <c r="C135" i="17"/>
  <c r="D134" i="17"/>
  <c r="C134" i="17"/>
  <c r="C133" i="17"/>
  <c r="E132" i="17"/>
  <c r="D132" i="17"/>
  <c r="G131" i="17" s="1"/>
  <c r="C132" i="17"/>
  <c r="D131" i="17"/>
  <c r="C131" i="17"/>
  <c r="D130" i="17"/>
  <c r="C130" i="17"/>
  <c r="D129" i="17"/>
  <c r="C129" i="17"/>
  <c r="D128" i="17"/>
  <c r="C128" i="17"/>
  <c r="D127" i="17"/>
  <c r="C127" i="17"/>
  <c r="C126" i="17"/>
  <c r="D125" i="17"/>
  <c r="C125" i="17"/>
  <c r="D124" i="17"/>
  <c r="C124" i="17"/>
  <c r="D123" i="17"/>
  <c r="C123" i="17"/>
  <c r="D122" i="17"/>
  <c r="C122" i="17"/>
  <c r="D121" i="17"/>
  <c r="C121" i="17"/>
  <c r="D120" i="17"/>
  <c r="C120" i="17"/>
  <c r="C119" i="17"/>
  <c r="D118" i="17"/>
  <c r="C118" i="17"/>
  <c r="D117" i="17"/>
  <c r="C117" i="17"/>
  <c r="D116" i="17"/>
  <c r="C116" i="17"/>
  <c r="E115" i="17"/>
  <c r="D115" i="17"/>
  <c r="C115" i="17"/>
  <c r="D114" i="17"/>
  <c r="C114" i="17"/>
  <c r="D113" i="17"/>
  <c r="C113" i="17"/>
  <c r="C112" i="17"/>
  <c r="D111" i="17"/>
  <c r="C111" i="17"/>
  <c r="D110" i="17"/>
  <c r="C110" i="17"/>
  <c r="E109" i="17"/>
  <c r="D109" i="17"/>
  <c r="C109" i="17"/>
  <c r="D108" i="17"/>
  <c r="C108" i="17"/>
  <c r="E107" i="17"/>
  <c r="D107" i="17"/>
  <c r="G106" i="17" s="1"/>
  <c r="C107" i="17"/>
  <c r="D106" i="17"/>
  <c r="C106" i="17"/>
  <c r="E105" i="17"/>
  <c r="C105" i="17"/>
  <c r="D104" i="17"/>
  <c r="C104" i="17"/>
  <c r="D103" i="17"/>
  <c r="C103" i="17"/>
  <c r="D102" i="17"/>
  <c r="C102" i="17"/>
  <c r="E101" i="17"/>
  <c r="D101" i="17"/>
  <c r="G100" i="17" s="1"/>
  <c r="C101" i="17"/>
  <c r="D100" i="17"/>
  <c r="C100" i="17"/>
  <c r="E99" i="17"/>
  <c r="F98" i="17" s="1"/>
  <c r="D99" i="17"/>
  <c r="C99" i="17"/>
  <c r="C98" i="17"/>
  <c r="D97" i="17"/>
  <c r="C97" i="17"/>
  <c r="D96" i="17"/>
  <c r="G96" i="17" s="1"/>
  <c r="C96" i="17"/>
  <c r="D95" i="17"/>
  <c r="C95" i="17"/>
  <c r="D94" i="17"/>
  <c r="C94" i="17"/>
  <c r="D93" i="17"/>
  <c r="C93" i="17"/>
  <c r="D92" i="17"/>
  <c r="G92" i="17" s="1"/>
  <c r="C92" i="17"/>
  <c r="C91" i="17"/>
  <c r="D90" i="17"/>
  <c r="C90" i="17"/>
  <c r="D89" i="17"/>
  <c r="C89" i="17"/>
  <c r="D88" i="17"/>
  <c r="G87" i="17" s="1"/>
  <c r="C88" i="17"/>
  <c r="D87" i="17"/>
  <c r="C87" i="17"/>
  <c r="D86" i="17"/>
  <c r="C86" i="17"/>
  <c r="D85" i="17"/>
  <c r="C85" i="17"/>
  <c r="C84" i="17"/>
  <c r="D83" i="17"/>
  <c r="G83" i="17" s="1"/>
  <c r="C83" i="17"/>
  <c r="E82" i="17"/>
  <c r="O46" i="17" s="1"/>
  <c r="D82" i="17"/>
  <c r="C82" i="17"/>
  <c r="D81" i="17"/>
  <c r="C81" i="17"/>
  <c r="D80" i="17"/>
  <c r="G79" i="17" s="1"/>
  <c r="C80" i="17"/>
  <c r="D79" i="17"/>
  <c r="C79" i="17"/>
  <c r="D78" i="17"/>
  <c r="C78" i="17"/>
  <c r="C77" i="17"/>
  <c r="E76" i="17"/>
  <c r="D76" i="17"/>
  <c r="G75" i="17" s="1"/>
  <c r="C76" i="17"/>
  <c r="D75" i="17"/>
  <c r="C75" i="17"/>
  <c r="D74" i="17"/>
  <c r="C74" i="17"/>
  <c r="D73" i="17"/>
  <c r="C73" i="17"/>
  <c r="D72" i="17"/>
  <c r="C72" i="17"/>
  <c r="D71" i="17"/>
  <c r="C71" i="17"/>
  <c r="C70" i="17"/>
  <c r="D69" i="17"/>
  <c r="C69" i="17"/>
  <c r="D68" i="17"/>
  <c r="C68" i="17"/>
  <c r="D67" i="17"/>
  <c r="C67" i="17"/>
  <c r="D66" i="17"/>
  <c r="C66" i="17"/>
  <c r="D65" i="17"/>
  <c r="C65" i="17"/>
  <c r="D64" i="17"/>
  <c r="C64" i="17"/>
  <c r="E63" i="17"/>
  <c r="C63" i="17"/>
  <c r="D62" i="17"/>
  <c r="C62" i="17"/>
  <c r="E61" i="17"/>
  <c r="D61" i="17"/>
  <c r="C61" i="17"/>
  <c r="D60" i="17"/>
  <c r="C60" i="17"/>
  <c r="E59" i="17"/>
  <c r="D59" i="17"/>
  <c r="C59" i="17"/>
  <c r="D58" i="17"/>
  <c r="C58" i="17"/>
  <c r="E57" i="17"/>
  <c r="D57" i="17"/>
  <c r="C57" i="17"/>
  <c r="C56" i="17"/>
  <c r="D55" i="17"/>
  <c r="C55" i="17"/>
  <c r="E54" i="17"/>
  <c r="D54" i="17"/>
  <c r="C54" i="17"/>
  <c r="E53" i="17"/>
  <c r="D53" i="17"/>
  <c r="G52" i="17" s="1"/>
  <c r="C53" i="17"/>
  <c r="D52" i="17"/>
  <c r="C52" i="17"/>
  <c r="D51" i="17"/>
  <c r="C51" i="17"/>
  <c r="D50" i="17"/>
  <c r="C50" i="17"/>
  <c r="E49" i="17"/>
  <c r="F48" i="17" s="1"/>
  <c r="C49" i="17"/>
  <c r="D48" i="17"/>
  <c r="C48" i="17"/>
  <c r="D47" i="17"/>
  <c r="C47" i="17"/>
  <c r="D46" i="17"/>
  <c r="C46" i="17"/>
  <c r="D45" i="17"/>
  <c r="G45" i="17" s="1"/>
  <c r="C45" i="17"/>
  <c r="D44" i="17"/>
  <c r="C44" i="17"/>
  <c r="E43" i="17"/>
  <c r="D43" i="17"/>
  <c r="G42" i="17" s="1"/>
  <c r="C43" i="17"/>
  <c r="C42" i="17"/>
  <c r="D41" i="17"/>
  <c r="G41" i="17" s="1"/>
  <c r="C41" i="17"/>
  <c r="D40" i="17"/>
  <c r="C40" i="17"/>
  <c r="S32" i="17"/>
  <c r="E151" i="17" s="1"/>
  <c r="R32" i="17"/>
  <c r="E144" i="17" s="1"/>
  <c r="Q32" i="17"/>
  <c r="E137" i="17" s="1"/>
  <c r="P32" i="17"/>
  <c r="E130" i="17" s="1"/>
  <c r="O32" i="17"/>
  <c r="E123" i="17" s="1"/>
  <c r="G122" i="17" s="1"/>
  <c r="N32" i="17"/>
  <c r="E116" i="17" s="1"/>
  <c r="M32" i="17"/>
  <c r="L32" i="17"/>
  <c r="E102" i="17" s="1"/>
  <c r="G101" i="17" s="1"/>
  <c r="K32" i="17"/>
  <c r="E95" i="17" s="1"/>
  <c r="J32" i="17"/>
  <c r="E88" i="17" s="1"/>
  <c r="I32" i="17"/>
  <c r="E81" i="17" s="1"/>
  <c r="H32" i="17"/>
  <c r="E74" i="17" s="1"/>
  <c r="G32" i="17"/>
  <c r="E67" i="17" s="1"/>
  <c r="F32" i="17"/>
  <c r="E60" i="17" s="1"/>
  <c r="E32" i="17"/>
  <c r="D32" i="17"/>
  <c r="E46" i="17" s="1"/>
  <c r="S31" i="17"/>
  <c r="E150" i="17" s="1"/>
  <c r="R31" i="17"/>
  <c r="E143" i="17" s="1"/>
  <c r="Q31" i="17"/>
  <c r="E136" i="17" s="1"/>
  <c r="P31" i="17"/>
  <c r="E129" i="17" s="1"/>
  <c r="O31" i="17"/>
  <c r="E122" i="17" s="1"/>
  <c r="N31" i="17"/>
  <c r="M31" i="17"/>
  <c r="E108" i="17" s="1"/>
  <c r="L31" i="17"/>
  <c r="K31" i="17"/>
  <c r="E94" i="17" s="1"/>
  <c r="J31" i="17"/>
  <c r="E87" i="17" s="1"/>
  <c r="I31" i="17"/>
  <c r="E80" i="17" s="1"/>
  <c r="H31" i="17"/>
  <c r="E73" i="17" s="1"/>
  <c r="G31" i="17"/>
  <c r="E66" i="17" s="1"/>
  <c r="F31" i="17"/>
  <c r="E31" i="17"/>
  <c r="E52" i="17" s="1"/>
  <c r="D31" i="17"/>
  <c r="E45" i="17" s="1"/>
  <c r="S30" i="17"/>
  <c r="E149" i="17" s="1"/>
  <c r="R30" i="17"/>
  <c r="E142" i="17" s="1"/>
  <c r="Q30" i="17"/>
  <c r="E135" i="17" s="1"/>
  <c r="P30" i="17"/>
  <c r="E128" i="17" s="1"/>
  <c r="O30" i="17"/>
  <c r="E121" i="17" s="1"/>
  <c r="N30" i="17"/>
  <c r="E114" i="17" s="1"/>
  <c r="M30" i="17"/>
  <c r="L30" i="17"/>
  <c r="E100" i="17" s="1"/>
  <c r="G99" i="17" s="1"/>
  <c r="K30" i="17"/>
  <c r="E93" i="17" s="1"/>
  <c r="J30" i="17"/>
  <c r="E86" i="17" s="1"/>
  <c r="I30" i="17"/>
  <c r="E79" i="17" s="1"/>
  <c r="H30" i="17"/>
  <c r="E72" i="17" s="1"/>
  <c r="G30" i="17"/>
  <c r="E65" i="17" s="1"/>
  <c r="F30" i="17"/>
  <c r="E58" i="17" s="1"/>
  <c r="E30" i="17"/>
  <c r="E51" i="17" s="1"/>
  <c r="D30" i="17"/>
  <c r="E44" i="17" s="1"/>
  <c r="S29" i="17"/>
  <c r="E148" i="17" s="1"/>
  <c r="R29" i="17"/>
  <c r="E141" i="17" s="1"/>
  <c r="Q29" i="17"/>
  <c r="E134" i="17" s="1"/>
  <c r="P29" i="17"/>
  <c r="E127" i="17" s="1"/>
  <c r="O29" i="17"/>
  <c r="E120" i="17" s="1"/>
  <c r="N29" i="17"/>
  <c r="E113" i="17" s="1"/>
  <c r="F112" i="17" s="1"/>
  <c r="M29" i="17"/>
  <c r="E106" i="17" s="1"/>
  <c r="L29" i="17"/>
  <c r="K29" i="17"/>
  <c r="E92" i="17" s="1"/>
  <c r="J29" i="17"/>
  <c r="E85" i="17" s="1"/>
  <c r="I29" i="17"/>
  <c r="E78" i="17" s="1"/>
  <c r="H29" i="17"/>
  <c r="E71" i="17" s="1"/>
  <c r="G29" i="17"/>
  <c r="E64" i="17" s="1"/>
  <c r="F29" i="17"/>
  <c r="E29" i="17"/>
  <c r="E50" i="17" s="1"/>
  <c r="D29" i="17"/>
  <c r="S28" i="17"/>
  <c r="E147" i="17" s="1"/>
  <c r="R28" i="17"/>
  <c r="E140" i="17" s="1"/>
  <c r="Q28" i="17"/>
  <c r="E133" i="17" s="1"/>
  <c r="P28" i="17"/>
  <c r="E126" i="17" s="1"/>
  <c r="F125" i="17" s="1"/>
  <c r="O28" i="17"/>
  <c r="E119" i="17" s="1"/>
  <c r="N28" i="17"/>
  <c r="E112" i="17" s="1"/>
  <c r="F111" i="17" s="1"/>
  <c r="M28" i="17"/>
  <c r="L28" i="17"/>
  <c r="E98" i="17" s="1"/>
  <c r="K28" i="17"/>
  <c r="E91" i="17" s="1"/>
  <c r="J28" i="17"/>
  <c r="E84" i="17" s="1"/>
  <c r="I28" i="17"/>
  <c r="E77" i="17" s="1"/>
  <c r="H28" i="17"/>
  <c r="E70" i="17" s="1"/>
  <c r="F69" i="17" s="1"/>
  <c r="G28" i="17"/>
  <c r="F28" i="17"/>
  <c r="E56" i="17" s="1"/>
  <c r="E28" i="17"/>
  <c r="D28" i="17"/>
  <c r="E42" i="17" s="1"/>
  <c r="S27" i="17"/>
  <c r="E146" i="17" s="1"/>
  <c r="R27" i="17"/>
  <c r="E139" i="17" s="1"/>
  <c r="Q27" i="17"/>
  <c r="P27" i="17"/>
  <c r="E125" i="17" s="1"/>
  <c r="O27" i="17"/>
  <c r="E118" i="17" s="1"/>
  <c r="N27" i="17"/>
  <c r="E111" i="17" s="1"/>
  <c r="M27" i="17"/>
  <c r="E104" i="17" s="1"/>
  <c r="L27" i="17"/>
  <c r="E97" i="17" s="1"/>
  <c r="K27" i="17"/>
  <c r="E90" i="17" s="1"/>
  <c r="J27" i="17"/>
  <c r="E83" i="17" s="1"/>
  <c r="I27" i="17"/>
  <c r="H27" i="17"/>
  <c r="E69" i="17" s="1"/>
  <c r="G27" i="17"/>
  <c r="E62" i="17" s="1"/>
  <c r="F27" i="17"/>
  <c r="E55" i="17" s="1"/>
  <c r="E27" i="17"/>
  <c r="E48" i="17" s="1"/>
  <c r="D27" i="17"/>
  <c r="E41" i="17" s="1"/>
  <c r="S26" i="17"/>
  <c r="E145" i="17" s="1"/>
  <c r="O55" i="17" s="1"/>
  <c r="R26" i="17"/>
  <c r="Q26" i="17"/>
  <c r="E131" i="17" s="1"/>
  <c r="O53" i="17" s="1"/>
  <c r="P26" i="17"/>
  <c r="E124" i="17" s="1"/>
  <c r="O52" i="17" s="1"/>
  <c r="O26" i="17"/>
  <c r="E117" i="17" s="1"/>
  <c r="O51" i="17" s="1"/>
  <c r="N26" i="17"/>
  <c r="E110" i="17" s="1"/>
  <c r="O50" i="17" s="1"/>
  <c r="M26" i="17"/>
  <c r="E103" i="17" s="1"/>
  <c r="O49" i="17" s="1"/>
  <c r="L26" i="17"/>
  <c r="E96" i="17" s="1"/>
  <c r="O48" i="17" s="1"/>
  <c r="K26" i="17"/>
  <c r="E89" i="17" s="1"/>
  <c r="O47" i="17" s="1"/>
  <c r="J26" i="17"/>
  <c r="I26" i="17"/>
  <c r="E75" i="17" s="1"/>
  <c r="O45" i="17" s="1"/>
  <c r="H26" i="17"/>
  <c r="E68" i="17" s="1"/>
  <c r="G26" i="17"/>
  <c r="F26" i="17"/>
  <c r="E26" i="17"/>
  <c r="E47" i="17" s="1"/>
  <c r="O41" i="17" s="1"/>
  <c r="D26" i="17"/>
  <c r="E40" i="17" s="1"/>
  <c r="O40" i="17" s="1"/>
  <c r="F110" i="17" l="1"/>
  <c r="P50" i="17" s="1"/>
  <c r="X50" i="17" s="1"/>
  <c r="F118" i="17"/>
  <c r="G118" i="17"/>
  <c r="G119" i="17"/>
  <c r="F119" i="17"/>
  <c r="G120" i="17"/>
  <c r="G66" i="17"/>
  <c r="F62" i="17"/>
  <c r="O44" i="17"/>
  <c r="F68" i="17"/>
  <c r="G68" i="17"/>
  <c r="F124" i="17"/>
  <c r="G124" i="17"/>
  <c r="F70" i="17"/>
  <c r="G70" i="17"/>
  <c r="G72" i="17"/>
  <c r="G56" i="17"/>
  <c r="G71" i="17"/>
  <c r="G104" i="17"/>
  <c r="G110" i="17"/>
  <c r="G127" i="17"/>
  <c r="G76" i="17"/>
  <c r="J45" i="17" s="1"/>
  <c r="F76" i="17"/>
  <c r="F77" i="17"/>
  <c r="F56" i="17"/>
  <c r="F75" i="17"/>
  <c r="G138" i="17"/>
  <c r="F138" i="17"/>
  <c r="F83" i="17"/>
  <c r="G84" i="17"/>
  <c r="F84" i="17"/>
  <c r="G54" i="17"/>
  <c r="F104" i="17"/>
  <c r="F89" i="17"/>
  <c r="F145" i="17"/>
  <c r="F90" i="17"/>
  <c r="F146" i="17"/>
  <c r="F91" i="17"/>
  <c r="G91" i="17"/>
  <c r="F147" i="17"/>
  <c r="G147" i="17"/>
  <c r="G93" i="17"/>
  <c r="G149" i="17"/>
  <c r="F42" i="17"/>
  <c r="G47" i="17"/>
  <c r="G51" i="17"/>
  <c r="O43" i="17"/>
  <c r="G65" i="17"/>
  <c r="G69" i="17"/>
  <c r="G94" i="17"/>
  <c r="G108" i="17"/>
  <c r="G112" i="17"/>
  <c r="G121" i="17"/>
  <c r="G125" i="17"/>
  <c r="G150" i="17"/>
  <c r="F117" i="17"/>
  <c r="P51" i="17" s="1"/>
  <c r="X51" i="17" s="1"/>
  <c r="G63" i="17"/>
  <c r="F63" i="17"/>
  <c r="G64" i="17"/>
  <c r="G114" i="17"/>
  <c r="G126" i="17"/>
  <c r="F126" i="17"/>
  <c r="G128" i="17"/>
  <c r="G132" i="17"/>
  <c r="J53" i="17" s="1"/>
  <c r="F132" i="17"/>
  <c r="F133" i="17"/>
  <c r="F131" i="17"/>
  <c r="G82" i="17"/>
  <c r="F82" i="17"/>
  <c r="F139" i="17"/>
  <c r="G140" i="17"/>
  <c r="F140" i="17"/>
  <c r="G61" i="17"/>
  <c r="F40" i="17"/>
  <c r="P40" i="17" s="1"/>
  <c r="X40" i="17" s="1"/>
  <c r="G40" i="17"/>
  <c r="F96" i="17"/>
  <c r="F41" i="17"/>
  <c r="F97" i="17"/>
  <c r="G97" i="17"/>
  <c r="U48" i="17" s="1"/>
  <c r="G44" i="17"/>
  <c r="G73" i="17"/>
  <c r="G77" i="17"/>
  <c r="G85" i="17"/>
  <c r="G89" i="17"/>
  <c r="G98" i="17"/>
  <c r="G117" i="17"/>
  <c r="G129" i="17"/>
  <c r="G133" i="17"/>
  <c r="G141" i="17"/>
  <c r="G145" i="17"/>
  <c r="O42" i="17"/>
  <c r="F54" i="17"/>
  <c r="F55" i="17"/>
  <c r="G62" i="17"/>
  <c r="F61" i="17"/>
  <c r="F47" i="17"/>
  <c r="P41" i="17" s="1"/>
  <c r="X41" i="17" s="1"/>
  <c r="G48" i="17"/>
  <c r="F103" i="17"/>
  <c r="P49" i="17" s="1"/>
  <c r="X49" i="17" s="1"/>
  <c r="G103" i="17"/>
  <c r="G49" i="17"/>
  <c r="F49" i="17"/>
  <c r="G105" i="17"/>
  <c r="F105" i="17"/>
  <c r="G55" i="17"/>
  <c r="G58" i="17"/>
  <c r="G78" i="17"/>
  <c r="G80" i="17"/>
  <c r="G107" i="17"/>
  <c r="G134" i="17"/>
  <c r="G136" i="17"/>
  <c r="G43" i="17"/>
  <c r="G57" i="17"/>
  <c r="G59" i="17"/>
  <c r="G86" i="17"/>
  <c r="G111" i="17"/>
  <c r="G113" i="17"/>
  <c r="G115" i="17"/>
  <c r="G142" i="17"/>
  <c r="G90" i="17"/>
  <c r="G146" i="17"/>
  <c r="G50" i="17"/>
  <c r="J55" i="17" l="1"/>
  <c r="U55" i="17"/>
  <c r="U43" i="17"/>
  <c r="J43" i="17"/>
  <c r="J48" i="17"/>
  <c r="J41" i="17"/>
  <c r="U41" i="17"/>
  <c r="J52" i="17"/>
  <c r="U52" i="17"/>
  <c r="J51" i="17"/>
  <c r="U51" i="17"/>
  <c r="U53" i="17"/>
  <c r="P54" i="17"/>
  <c r="X54" i="17" s="1"/>
  <c r="P46" i="17"/>
  <c r="X46" i="17" s="1"/>
  <c r="U45" i="17"/>
  <c r="P55" i="17"/>
  <c r="X55" i="17" s="1"/>
  <c r="U54" i="17"/>
  <c r="J54" i="17"/>
  <c r="U44" i="17"/>
  <c r="J44" i="17"/>
  <c r="K44" i="17" s="1"/>
  <c r="J42" i="17"/>
  <c r="U42" i="17"/>
  <c r="P43" i="17"/>
  <c r="X43" i="17" s="1"/>
  <c r="J50" i="17"/>
  <c r="U50" i="17"/>
  <c r="P52" i="17"/>
  <c r="X52" i="17" s="1"/>
  <c r="Y52" i="17" s="1"/>
  <c r="P42" i="17"/>
  <c r="X42" i="17" s="1"/>
  <c r="Y40" i="17" s="1"/>
  <c r="J47" i="17"/>
  <c r="U47" i="17"/>
  <c r="P48" i="17"/>
  <c r="X48" i="17" s="1"/>
  <c r="Y48" i="17" s="1"/>
  <c r="U46" i="17"/>
  <c r="J46" i="17"/>
  <c r="P47" i="17"/>
  <c r="X47" i="17" s="1"/>
  <c r="P45" i="17"/>
  <c r="X45" i="17" s="1"/>
  <c r="P44" i="17"/>
  <c r="X44" i="17" s="1"/>
  <c r="Y44" i="17" s="1"/>
  <c r="U49" i="17"/>
  <c r="V48" i="17" s="1"/>
  <c r="AA42" i="17" s="1"/>
  <c r="AB42" i="17" s="1"/>
  <c r="J49" i="17"/>
  <c r="U40" i="17"/>
  <c r="V40" i="17" s="1"/>
  <c r="J40" i="17"/>
  <c r="P53" i="17"/>
  <c r="X53" i="17" s="1"/>
  <c r="K48" i="17" l="1"/>
  <c r="V44" i="17"/>
  <c r="V52" i="17"/>
  <c r="AD42" i="17"/>
  <c r="AE42" i="17" s="1"/>
  <c r="AD43" i="17"/>
  <c r="AE43" i="17" s="1"/>
  <c r="K40" i="17"/>
  <c r="K52" i="17"/>
  <c r="AA43" i="17" l="1"/>
  <c r="AB43" i="17" s="1"/>
  <c r="D151" i="16" l="1"/>
  <c r="C151" i="16"/>
  <c r="D150" i="16"/>
  <c r="C150" i="16"/>
  <c r="D149" i="16"/>
  <c r="C149" i="16"/>
  <c r="D148" i="16"/>
  <c r="C148" i="16"/>
  <c r="C147" i="16"/>
  <c r="D146" i="16"/>
  <c r="C146" i="16"/>
  <c r="D145" i="16"/>
  <c r="C145" i="16"/>
  <c r="D144" i="16"/>
  <c r="C144" i="16"/>
  <c r="D143" i="16"/>
  <c r="C143" i="16"/>
  <c r="D142" i="16"/>
  <c r="C142" i="16"/>
  <c r="D141" i="16"/>
  <c r="C141" i="16"/>
  <c r="C140" i="16"/>
  <c r="D139" i="16"/>
  <c r="G139" i="16" s="1"/>
  <c r="C139" i="16"/>
  <c r="D138" i="16"/>
  <c r="C138" i="16"/>
  <c r="D137" i="16"/>
  <c r="C137" i="16"/>
  <c r="D136" i="16"/>
  <c r="C136" i="16"/>
  <c r="D135" i="16"/>
  <c r="C135" i="16"/>
  <c r="D134" i="16"/>
  <c r="G133" i="16" s="1"/>
  <c r="C134" i="16"/>
  <c r="C133" i="16"/>
  <c r="D132" i="16"/>
  <c r="C132" i="16"/>
  <c r="D131" i="16"/>
  <c r="C131" i="16"/>
  <c r="E130" i="16"/>
  <c r="D130" i="16"/>
  <c r="C130" i="16"/>
  <c r="D129" i="16"/>
  <c r="C129" i="16"/>
  <c r="D128" i="16"/>
  <c r="C128" i="16"/>
  <c r="D127" i="16"/>
  <c r="C127" i="16"/>
  <c r="C126" i="16"/>
  <c r="D125" i="16"/>
  <c r="C125" i="16"/>
  <c r="D124" i="16"/>
  <c r="C124" i="16"/>
  <c r="D123" i="16"/>
  <c r="C123" i="16"/>
  <c r="D122" i="16"/>
  <c r="C122" i="16"/>
  <c r="D121" i="16"/>
  <c r="C121" i="16"/>
  <c r="D120" i="16"/>
  <c r="C120" i="16"/>
  <c r="C119" i="16"/>
  <c r="D118" i="16"/>
  <c r="C118" i="16"/>
  <c r="D117" i="16"/>
  <c r="C117" i="16"/>
  <c r="D116" i="16"/>
  <c r="C116" i="16"/>
  <c r="D115" i="16"/>
  <c r="C115" i="16"/>
  <c r="D114" i="16"/>
  <c r="C114" i="16"/>
  <c r="D113" i="16"/>
  <c r="C113" i="16"/>
  <c r="C112" i="16"/>
  <c r="D111" i="16"/>
  <c r="C111" i="16"/>
  <c r="D110" i="16"/>
  <c r="C110" i="16"/>
  <c r="D109" i="16"/>
  <c r="G108" i="16" s="1"/>
  <c r="C109" i="16"/>
  <c r="D108" i="16"/>
  <c r="C108" i="16"/>
  <c r="D107" i="16"/>
  <c r="C107" i="16"/>
  <c r="D106" i="16"/>
  <c r="C106" i="16"/>
  <c r="C105" i="16"/>
  <c r="D104" i="16"/>
  <c r="C104" i="16"/>
  <c r="D103" i="16"/>
  <c r="C103" i="16"/>
  <c r="D102" i="16"/>
  <c r="C102" i="16"/>
  <c r="D101" i="16"/>
  <c r="C101" i="16"/>
  <c r="D100" i="16"/>
  <c r="C100" i="16"/>
  <c r="D99" i="16"/>
  <c r="C99" i="16"/>
  <c r="C98" i="16"/>
  <c r="D97" i="16"/>
  <c r="C97" i="16"/>
  <c r="D96" i="16"/>
  <c r="C96" i="16"/>
  <c r="D95" i="16"/>
  <c r="C95" i="16"/>
  <c r="D94" i="16"/>
  <c r="C94" i="16"/>
  <c r="D93" i="16"/>
  <c r="C93" i="16"/>
  <c r="D92" i="16"/>
  <c r="C92" i="16"/>
  <c r="C91" i="16"/>
  <c r="D90" i="16"/>
  <c r="C90" i="16"/>
  <c r="D89" i="16"/>
  <c r="C89" i="16"/>
  <c r="D88" i="16"/>
  <c r="C88" i="16"/>
  <c r="D87" i="16"/>
  <c r="G86" i="16" s="1"/>
  <c r="C87" i="16"/>
  <c r="D86" i="16"/>
  <c r="C86" i="16"/>
  <c r="D85" i="16"/>
  <c r="C85" i="16"/>
  <c r="C84" i="16"/>
  <c r="D83" i="16"/>
  <c r="G82" i="16" s="1"/>
  <c r="C83" i="16"/>
  <c r="D82" i="16"/>
  <c r="C82" i="16"/>
  <c r="D81" i="16"/>
  <c r="C81" i="16"/>
  <c r="D80" i="16"/>
  <c r="C80" i="16"/>
  <c r="D79" i="16"/>
  <c r="G78" i="16" s="1"/>
  <c r="C79" i="16"/>
  <c r="D78" i="16"/>
  <c r="C78" i="16"/>
  <c r="C77" i="16"/>
  <c r="D76" i="16"/>
  <c r="C76" i="16"/>
  <c r="D75" i="16"/>
  <c r="C75" i="16"/>
  <c r="D74" i="16"/>
  <c r="G73" i="16" s="1"/>
  <c r="C74" i="16"/>
  <c r="D73" i="16"/>
  <c r="C73" i="16"/>
  <c r="D72" i="16"/>
  <c r="C72" i="16"/>
  <c r="D71" i="16"/>
  <c r="C71" i="16"/>
  <c r="C70" i="16"/>
  <c r="D69" i="16"/>
  <c r="C69" i="16"/>
  <c r="D68" i="16"/>
  <c r="C68" i="16"/>
  <c r="D67" i="16"/>
  <c r="C67" i="16"/>
  <c r="D66" i="16"/>
  <c r="C66" i="16"/>
  <c r="D65" i="16"/>
  <c r="C65" i="16"/>
  <c r="D64" i="16"/>
  <c r="C64" i="16"/>
  <c r="C63" i="16"/>
  <c r="D62" i="16"/>
  <c r="C62" i="16"/>
  <c r="D61" i="16"/>
  <c r="C61" i="16"/>
  <c r="E60" i="16"/>
  <c r="D60" i="16"/>
  <c r="G59" i="16" s="1"/>
  <c r="C60" i="16"/>
  <c r="D59" i="16"/>
  <c r="C59" i="16"/>
  <c r="D58" i="16"/>
  <c r="G57" i="16" s="1"/>
  <c r="C58" i="16"/>
  <c r="D57" i="16"/>
  <c r="C57" i="16"/>
  <c r="C56" i="16"/>
  <c r="D55" i="16"/>
  <c r="C55" i="16"/>
  <c r="D54" i="16"/>
  <c r="C54" i="16"/>
  <c r="D53" i="16"/>
  <c r="C53" i="16"/>
  <c r="D52" i="16"/>
  <c r="C52" i="16"/>
  <c r="E51" i="16"/>
  <c r="D51" i="16"/>
  <c r="G51" i="16" s="1"/>
  <c r="C51" i="16"/>
  <c r="D50" i="16"/>
  <c r="C50" i="16"/>
  <c r="C49" i="16"/>
  <c r="D48" i="16"/>
  <c r="C48" i="16"/>
  <c r="D47" i="16"/>
  <c r="C47" i="16"/>
  <c r="D46" i="16"/>
  <c r="C46" i="16"/>
  <c r="D45" i="16"/>
  <c r="C45" i="16"/>
  <c r="D44" i="16"/>
  <c r="C44" i="16"/>
  <c r="D43" i="16"/>
  <c r="C43" i="16"/>
  <c r="C42" i="16"/>
  <c r="D41" i="16"/>
  <c r="C41" i="16"/>
  <c r="AB40" i="16"/>
  <c r="D40" i="16"/>
  <c r="C40" i="16"/>
  <c r="Z32" i="16"/>
  <c r="V32" i="16"/>
  <c r="U32" i="16"/>
  <c r="T32" i="16"/>
  <c r="S32" i="16"/>
  <c r="E151" i="16" s="1"/>
  <c r="R32" i="16"/>
  <c r="E144" i="16" s="1"/>
  <c r="Q32" i="16"/>
  <c r="E137" i="16" s="1"/>
  <c r="P32" i="16"/>
  <c r="O32" i="16"/>
  <c r="E123" i="16" s="1"/>
  <c r="N32" i="16"/>
  <c r="E116" i="16" s="1"/>
  <c r="H116" i="16" s="1"/>
  <c r="M32" i="16"/>
  <c r="E109" i="16" s="1"/>
  <c r="H109" i="16" s="1"/>
  <c r="L32" i="16"/>
  <c r="E102" i="16" s="1"/>
  <c r="H102" i="16" s="1"/>
  <c r="K32" i="16"/>
  <c r="E95" i="16" s="1"/>
  <c r="G94" i="16" s="1"/>
  <c r="J32" i="16"/>
  <c r="E88" i="16" s="1"/>
  <c r="I32" i="16"/>
  <c r="E81" i="16" s="1"/>
  <c r="H32" i="16"/>
  <c r="E74" i="16" s="1"/>
  <c r="G32" i="16"/>
  <c r="E67" i="16" s="1"/>
  <c r="F32" i="16"/>
  <c r="E32" i="16"/>
  <c r="E53" i="16" s="1"/>
  <c r="G52" i="16" s="1"/>
  <c r="D32" i="16"/>
  <c r="E46" i="16" s="1"/>
  <c r="G45" i="16" s="1"/>
  <c r="Z31" i="16"/>
  <c r="V31" i="16"/>
  <c r="U31" i="16"/>
  <c r="T31" i="16"/>
  <c r="S31" i="16"/>
  <c r="E150" i="16" s="1"/>
  <c r="R31" i="16"/>
  <c r="E143" i="16" s="1"/>
  <c r="Q31" i="16"/>
  <c r="E136" i="16" s="1"/>
  <c r="P31" i="16"/>
  <c r="E129" i="16" s="1"/>
  <c r="O31" i="16"/>
  <c r="E122" i="16" s="1"/>
  <c r="N31" i="16"/>
  <c r="E115" i="16" s="1"/>
  <c r="M31" i="16"/>
  <c r="E108" i="16" s="1"/>
  <c r="L31" i="16"/>
  <c r="E101" i="16" s="1"/>
  <c r="K31" i="16"/>
  <c r="E94" i="16" s="1"/>
  <c r="J31" i="16"/>
  <c r="E87" i="16" s="1"/>
  <c r="I31" i="16"/>
  <c r="E80" i="16" s="1"/>
  <c r="H31" i="16"/>
  <c r="E73" i="16" s="1"/>
  <c r="G31" i="16"/>
  <c r="E66" i="16" s="1"/>
  <c r="G65" i="16" s="1"/>
  <c r="F31" i="16"/>
  <c r="E59" i="16" s="1"/>
  <c r="E31" i="16"/>
  <c r="E52" i="16" s="1"/>
  <c r="D31" i="16"/>
  <c r="E45" i="16" s="1"/>
  <c r="Z30" i="16"/>
  <c r="V30" i="16"/>
  <c r="U30" i="16"/>
  <c r="T30" i="16"/>
  <c r="S30" i="16"/>
  <c r="E149" i="16" s="1"/>
  <c r="R30" i="16"/>
  <c r="E142" i="16" s="1"/>
  <c r="Q30" i="16"/>
  <c r="E135" i="16" s="1"/>
  <c r="P30" i="16"/>
  <c r="E128" i="16" s="1"/>
  <c r="O30" i="16"/>
  <c r="E121" i="16" s="1"/>
  <c r="N30" i="16"/>
  <c r="E114" i="16" s="1"/>
  <c r="M30" i="16"/>
  <c r="E107" i="16" s="1"/>
  <c r="H107" i="16" s="1"/>
  <c r="L30" i="16"/>
  <c r="E100" i="16" s="1"/>
  <c r="K30" i="16"/>
  <c r="E93" i="16" s="1"/>
  <c r="G92" i="16" s="1"/>
  <c r="J30" i="16"/>
  <c r="E86" i="16" s="1"/>
  <c r="I30" i="16"/>
  <c r="E79" i="16" s="1"/>
  <c r="H30" i="16"/>
  <c r="E72" i="16" s="1"/>
  <c r="G30" i="16"/>
  <c r="E65" i="16" s="1"/>
  <c r="F30" i="16"/>
  <c r="E58" i="16" s="1"/>
  <c r="E30" i="16"/>
  <c r="D30" i="16"/>
  <c r="E44" i="16" s="1"/>
  <c r="Z29" i="16"/>
  <c r="V29" i="16"/>
  <c r="U29" i="16"/>
  <c r="T29" i="16"/>
  <c r="S29" i="16"/>
  <c r="E148" i="16" s="1"/>
  <c r="R29" i="16"/>
  <c r="E141" i="16" s="1"/>
  <c r="Q29" i="16"/>
  <c r="E134" i="16" s="1"/>
  <c r="F133" i="16" s="1"/>
  <c r="P29" i="16"/>
  <c r="E127" i="16" s="1"/>
  <c r="F126" i="16" s="1"/>
  <c r="O29" i="16"/>
  <c r="E120" i="16" s="1"/>
  <c r="N29" i="16"/>
  <c r="E113" i="16" s="1"/>
  <c r="M29" i="16"/>
  <c r="E106" i="16" s="1"/>
  <c r="L29" i="16"/>
  <c r="E99" i="16" s="1"/>
  <c r="K29" i="16"/>
  <c r="E92" i="16" s="1"/>
  <c r="J29" i="16"/>
  <c r="E85" i="16" s="1"/>
  <c r="F84" i="16" s="1"/>
  <c r="I29" i="16"/>
  <c r="E78" i="16" s="1"/>
  <c r="H29" i="16"/>
  <c r="E71" i="16" s="1"/>
  <c r="G29" i="16"/>
  <c r="E64" i="16" s="1"/>
  <c r="F29" i="16"/>
  <c r="E57" i="16" s="1"/>
  <c r="E29" i="16"/>
  <c r="E50" i="16" s="1"/>
  <c r="D29" i="16"/>
  <c r="E43" i="16" s="1"/>
  <c r="Z28" i="16"/>
  <c r="V28" i="16"/>
  <c r="U28" i="16"/>
  <c r="T28" i="16"/>
  <c r="S28" i="16"/>
  <c r="E147" i="16" s="1"/>
  <c r="F146" i="16" s="1"/>
  <c r="R28" i="16"/>
  <c r="E140" i="16" s="1"/>
  <c r="Q28" i="16"/>
  <c r="E133" i="16" s="1"/>
  <c r="P28" i="16"/>
  <c r="E126" i="16" s="1"/>
  <c r="O28" i="16"/>
  <c r="E119" i="16" s="1"/>
  <c r="N28" i="16"/>
  <c r="E112" i="16" s="1"/>
  <c r="M28" i="16"/>
  <c r="E105" i="16" s="1"/>
  <c r="L28" i="16"/>
  <c r="E98" i="16" s="1"/>
  <c r="K28" i="16"/>
  <c r="E91" i="16" s="1"/>
  <c r="J28" i="16"/>
  <c r="E84" i="16" s="1"/>
  <c r="I28" i="16"/>
  <c r="E77" i="16" s="1"/>
  <c r="H28" i="16"/>
  <c r="E70" i="16" s="1"/>
  <c r="G28" i="16"/>
  <c r="E63" i="16" s="1"/>
  <c r="F28" i="16"/>
  <c r="E56" i="16" s="1"/>
  <c r="E28" i="16"/>
  <c r="E49" i="16" s="1"/>
  <c r="F48" i="16" s="1"/>
  <c r="D28" i="16"/>
  <c r="E42" i="16" s="1"/>
  <c r="Z27" i="16"/>
  <c r="V27" i="16"/>
  <c r="U27" i="16"/>
  <c r="T27" i="16"/>
  <c r="S27" i="16"/>
  <c r="E146" i="16" s="1"/>
  <c r="R27" i="16"/>
  <c r="E139" i="16" s="1"/>
  <c r="Q27" i="16"/>
  <c r="E132" i="16" s="1"/>
  <c r="F131" i="16" s="1"/>
  <c r="P27" i="16"/>
  <c r="E125" i="16" s="1"/>
  <c r="O27" i="16"/>
  <c r="E118" i="16" s="1"/>
  <c r="N27" i="16"/>
  <c r="E111" i="16" s="1"/>
  <c r="M27" i="16"/>
  <c r="E104" i="16" s="1"/>
  <c r="L27" i="16"/>
  <c r="E97" i="16" s="1"/>
  <c r="K27" i="16"/>
  <c r="E90" i="16" s="1"/>
  <c r="J27" i="16"/>
  <c r="E83" i="16" s="1"/>
  <c r="F82" i="16" s="1"/>
  <c r="I27" i="16"/>
  <c r="E76" i="16" s="1"/>
  <c r="F75" i="16" s="1"/>
  <c r="H27" i="16"/>
  <c r="E69" i="16" s="1"/>
  <c r="F68" i="16" s="1"/>
  <c r="G27" i="16"/>
  <c r="E62" i="16" s="1"/>
  <c r="F61" i="16" s="1"/>
  <c r="F27" i="16"/>
  <c r="E55" i="16" s="1"/>
  <c r="E27" i="16"/>
  <c r="E48" i="16" s="1"/>
  <c r="D27" i="16"/>
  <c r="E41" i="16" s="1"/>
  <c r="Z26" i="16"/>
  <c r="V26" i="16"/>
  <c r="U26" i="16"/>
  <c r="T26" i="16"/>
  <c r="S26" i="16"/>
  <c r="E145" i="16" s="1"/>
  <c r="R26" i="16"/>
  <c r="E138" i="16" s="1"/>
  <c r="Q26" i="16"/>
  <c r="E131" i="16" s="1"/>
  <c r="P26" i="16"/>
  <c r="E124" i="16" s="1"/>
  <c r="O26" i="16"/>
  <c r="E117" i="16" s="1"/>
  <c r="N26" i="16"/>
  <c r="E110" i="16" s="1"/>
  <c r="M26" i="16"/>
  <c r="E103" i="16" s="1"/>
  <c r="L26" i="16"/>
  <c r="E96" i="16" s="1"/>
  <c r="K26" i="16"/>
  <c r="E89" i="16" s="1"/>
  <c r="O47" i="16" s="1"/>
  <c r="J26" i="16"/>
  <c r="E82" i="16" s="1"/>
  <c r="I26" i="16"/>
  <c r="E75" i="16" s="1"/>
  <c r="H26" i="16"/>
  <c r="E68" i="16" s="1"/>
  <c r="G26" i="16"/>
  <c r="E61" i="16" s="1"/>
  <c r="F26" i="16"/>
  <c r="E54" i="16" s="1"/>
  <c r="O42" i="16" s="1"/>
  <c r="E26" i="16"/>
  <c r="E47" i="16" s="1"/>
  <c r="O41" i="16" s="1"/>
  <c r="D26" i="16"/>
  <c r="E40" i="16" s="1"/>
  <c r="O40" i="16" s="1"/>
  <c r="F90" i="16" l="1"/>
  <c r="G90" i="16"/>
  <c r="H118" i="16"/>
  <c r="F117" i="16"/>
  <c r="P51" i="16" s="1"/>
  <c r="X51" i="16" s="1"/>
  <c r="O55" i="16"/>
  <c r="G117" i="16"/>
  <c r="O48" i="16"/>
  <c r="H96" i="16"/>
  <c r="G41" i="16"/>
  <c r="F41" i="16"/>
  <c r="H100" i="16"/>
  <c r="G99" i="16"/>
  <c r="H103" i="16"/>
  <c r="O49" i="16"/>
  <c r="P53" i="16"/>
  <c r="X53" i="16" s="1"/>
  <c r="G104" i="16"/>
  <c r="F104" i="16"/>
  <c r="H105" i="16"/>
  <c r="G61" i="16"/>
  <c r="O50" i="16"/>
  <c r="H110" i="16"/>
  <c r="G138" i="16"/>
  <c r="F138" i="16"/>
  <c r="P54" i="16" s="1"/>
  <c r="X54" i="16" s="1"/>
  <c r="G93" i="16"/>
  <c r="G105" i="16"/>
  <c r="G143" i="16"/>
  <c r="O43" i="16"/>
  <c r="H117" i="16"/>
  <c r="O51" i="16"/>
  <c r="F145" i="16"/>
  <c r="P55" i="16" s="1"/>
  <c r="X55" i="16" s="1"/>
  <c r="G118" i="16"/>
  <c r="F118" i="16"/>
  <c r="H119" i="16"/>
  <c r="G91" i="16"/>
  <c r="F91" i="16"/>
  <c r="H121" i="16"/>
  <c r="G76" i="16"/>
  <c r="G89" i="16"/>
  <c r="G114" i="16"/>
  <c r="O52" i="16"/>
  <c r="H97" i="16"/>
  <c r="F96" i="16"/>
  <c r="G96" i="16"/>
  <c r="G69" i="16"/>
  <c r="F69" i="16"/>
  <c r="G42" i="16"/>
  <c r="F42" i="16"/>
  <c r="G68" i="16"/>
  <c r="G111" i="16"/>
  <c r="O45" i="16"/>
  <c r="O53" i="16"/>
  <c r="G47" i="16"/>
  <c r="F47" i="16"/>
  <c r="P41" i="16" s="1"/>
  <c r="X41" i="16" s="1"/>
  <c r="H104" i="16"/>
  <c r="F103" i="16"/>
  <c r="P49" i="16" s="1"/>
  <c r="X49" i="16" s="1"/>
  <c r="F76" i="16"/>
  <c r="G132" i="16"/>
  <c r="F132" i="16"/>
  <c r="F49" i="16"/>
  <c r="G49" i="16"/>
  <c r="F105" i="16"/>
  <c r="H106" i="16"/>
  <c r="H108" i="16"/>
  <c r="G107" i="16"/>
  <c r="G40" i="16"/>
  <c r="G43" i="16"/>
  <c r="G48" i="16"/>
  <c r="G103" i="16"/>
  <c r="G129" i="16"/>
  <c r="G150" i="16"/>
  <c r="F63" i="16"/>
  <c r="G63" i="16"/>
  <c r="F119" i="16"/>
  <c r="H120" i="16"/>
  <c r="H122" i="16"/>
  <c r="G121" i="16"/>
  <c r="P44" i="16"/>
  <c r="X44" i="16" s="1"/>
  <c r="F124" i="16"/>
  <c r="P52" i="16" s="1"/>
  <c r="X52" i="16" s="1"/>
  <c r="G124" i="16"/>
  <c r="F97" i="16"/>
  <c r="H98" i="16"/>
  <c r="G70" i="16"/>
  <c r="F70" i="16"/>
  <c r="G66" i="16"/>
  <c r="P45" i="16"/>
  <c r="X45" i="16" s="1"/>
  <c r="G77" i="16"/>
  <c r="F77" i="16"/>
  <c r="G100" i="16"/>
  <c r="G127" i="16"/>
  <c r="G148" i="16"/>
  <c r="P46" i="16"/>
  <c r="X46" i="16" s="1"/>
  <c r="G55" i="16"/>
  <c r="F55" i="16"/>
  <c r="F111" i="16"/>
  <c r="H112" i="16"/>
  <c r="G140" i="16"/>
  <c r="F140" i="16"/>
  <c r="H114" i="16"/>
  <c r="G113" i="16"/>
  <c r="G97" i="16"/>
  <c r="G122" i="16"/>
  <c r="G131" i="16"/>
  <c r="F89" i="16"/>
  <c r="F62" i="16"/>
  <c r="P43" i="16" s="1"/>
  <c r="X43" i="16" s="1"/>
  <c r="F147" i="16"/>
  <c r="H123" i="16"/>
  <c r="G72" i="16"/>
  <c r="G84" i="16"/>
  <c r="U46" i="16" s="1"/>
  <c r="G135" i="16"/>
  <c r="O44" i="16"/>
  <c r="F40" i="16"/>
  <c r="F125" i="16"/>
  <c r="G98" i="16"/>
  <c r="F98" i="16"/>
  <c r="H99" i="16"/>
  <c r="H101" i="16"/>
  <c r="G64" i="16"/>
  <c r="G80" i="16"/>
  <c r="G119" i="16"/>
  <c r="O46" i="16"/>
  <c r="O54" i="16"/>
  <c r="F54" i="16"/>
  <c r="G54" i="16"/>
  <c r="H111" i="16"/>
  <c r="F110" i="16"/>
  <c r="P50" i="16" s="1"/>
  <c r="X50" i="16" s="1"/>
  <c r="G110" i="16"/>
  <c r="F83" i="16"/>
  <c r="F139" i="16"/>
  <c r="G56" i="16"/>
  <c r="F56" i="16"/>
  <c r="G112" i="16"/>
  <c r="F112" i="16"/>
  <c r="H113" i="16"/>
  <c r="G58" i="16"/>
  <c r="H115" i="16"/>
  <c r="G125" i="16"/>
  <c r="G141" i="16"/>
  <c r="G145" i="16"/>
  <c r="G147" i="16"/>
  <c r="G149" i="16"/>
  <c r="G50" i="16"/>
  <c r="G71" i="16"/>
  <c r="G75" i="16"/>
  <c r="G126" i="16"/>
  <c r="G128" i="16"/>
  <c r="G79" i="16"/>
  <c r="G101" i="16"/>
  <c r="G115" i="16"/>
  <c r="G134" i="16"/>
  <c r="G136" i="16"/>
  <c r="G83" i="16"/>
  <c r="G85" i="16"/>
  <c r="G87" i="16"/>
  <c r="G142" i="16"/>
  <c r="G44" i="16"/>
  <c r="G62" i="16"/>
  <c r="G106" i="16"/>
  <c r="G120" i="16"/>
  <c r="G146" i="16"/>
  <c r="J52" i="16" l="1"/>
  <c r="U52" i="16"/>
  <c r="J46" i="16"/>
  <c r="U47" i="16"/>
  <c r="J47" i="16"/>
  <c r="U54" i="16"/>
  <c r="J54" i="16"/>
  <c r="U42" i="16"/>
  <c r="J42" i="16"/>
  <c r="P42" i="16"/>
  <c r="X42" i="16" s="1"/>
  <c r="U45" i="16"/>
  <c r="J45" i="16"/>
  <c r="P40" i="16"/>
  <c r="X40" i="16" s="1"/>
  <c r="Y40" i="16" s="1"/>
  <c r="P47" i="16"/>
  <c r="X47" i="16" s="1"/>
  <c r="Y44" i="16" s="1"/>
  <c r="J40" i="16"/>
  <c r="K40" i="16" s="1"/>
  <c r="U40" i="16"/>
  <c r="Y52" i="16"/>
  <c r="U51" i="16"/>
  <c r="J51" i="16"/>
  <c r="U55" i="16"/>
  <c r="J55" i="16"/>
  <c r="U49" i="16"/>
  <c r="J49" i="16"/>
  <c r="U41" i="16"/>
  <c r="J41" i="16"/>
  <c r="J48" i="16"/>
  <c r="U48" i="16"/>
  <c r="U43" i="16"/>
  <c r="J43" i="16"/>
  <c r="P48" i="16"/>
  <c r="X48" i="16" s="1"/>
  <c r="Y48" i="16" s="1"/>
  <c r="AD42" i="16" s="1"/>
  <c r="AE42" i="16" s="1"/>
  <c r="U50" i="16"/>
  <c r="J50" i="16"/>
  <c r="J53" i="16"/>
  <c r="U53" i="16"/>
  <c r="J44" i="16"/>
  <c r="U44" i="16"/>
  <c r="V44" i="16" s="1"/>
  <c r="V48" i="16" l="1"/>
  <c r="AA42" i="16" s="1"/>
  <c r="AB42" i="16" s="1"/>
  <c r="K48" i="16"/>
  <c r="AD43" i="16"/>
  <c r="AE43" i="16" s="1"/>
  <c r="V52" i="16"/>
  <c r="AA43" i="16" s="1"/>
  <c r="AB43" i="16" s="1"/>
  <c r="K44" i="16"/>
  <c r="V40" i="16"/>
  <c r="K52" i="16"/>
  <c r="E151" i="14" l="1"/>
  <c r="D151" i="14"/>
  <c r="C151" i="14"/>
  <c r="D150" i="14"/>
  <c r="C150" i="14"/>
  <c r="E149" i="14"/>
  <c r="D149" i="14"/>
  <c r="C149" i="14"/>
  <c r="D148" i="14"/>
  <c r="C148" i="14"/>
  <c r="E147" i="14"/>
  <c r="C147" i="14"/>
  <c r="D146" i="14"/>
  <c r="C146" i="14"/>
  <c r="D145" i="14"/>
  <c r="C145" i="14"/>
  <c r="D144" i="14"/>
  <c r="C144" i="14"/>
  <c r="E143" i="14"/>
  <c r="D143" i="14"/>
  <c r="C143" i="14"/>
  <c r="D142" i="14"/>
  <c r="G142" i="14" s="1"/>
  <c r="C142" i="14"/>
  <c r="E141" i="14"/>
  <c r="G139" i="14" s="1"/>
  <c r="D141" i="14"/>
  <c r="C141" i="14"/>
  <c r="C140" i="14"/>
  <c r="E139" i="14"/>
  <c r="D139" i="14"/>
  <c r="C139" i="14"/>
  <c r="D138" i="14"/>
  <c r="G138" i="14" s="1"/>
  <c r="C138" i="14"/>
  <c r="E137" i="14"/>
  <c r="D137" i="14"/>
  <c r="C137" i="14"/>
  <c r="D136" i="14"/>
  <c r="C136" i="14"/>
  <c r="E135" i="14"/>
  <c r="D135" i="14"/>
  <c r="C135" i="14"/>
  <c r="D134" i="14"/>
  <c r="C134" i="14"/>
  <c r="E133" i="14"/>
  <c r="C133" i="14"/>
  <c r="D132" i="14"/>
  <c r="G131" i="14" s="1"/>
  <c r="C132" i="14"/>
  <c r="D131" i="14"/>
  <c r="C131" i="14"/>
  <c r="D130" i="14"/>
  <c r="C130" i="14"/>
  <c r="E129" i="14"/>
  <c r="D129" i="14"/>
  <c r="C129" i="14"/>
  <c r="D128" i="14"/>
  <c r="G128" i="14" s="1"/>
  <c r="C128" i="14"/>
  <c r="E127" i="14"/>
  <c r="G125" i="14" s="1"/>
  <c r="D127" i="14"/>
  <c r="C127" i="14"/>
  <c r="C126" i="14"/>
  <c r="E125" i="14"/>
  <c r="D125" i="14"/>
  <c r="C125" i="14"/>
  <c r="D124" i="14"/>
  <c r="G124" i="14" s="1"/>
  <c r="C124" i="14"/>
  <c r="D123" i="14"/>
  <c r="C123" i="14"/>
  <c r="D122" i="14"/>
  <c r="C122" i="14"/>
  <c r="D121" i="14"/>
  <c r="C121" i="14"/>
  <c r="D120" i="14"/>
  <c r="G118" i="14" s="1"/>
  <c r="C120" i="14"/>
  <c r="C119" i="14"/>
  <c r="D118" i="14"/>
  <c r="C118" i="14"/>
  <c r="D117" i="14"/>
  <c r="C117" i="14"/>
  <c r="D116" i="14"/>
  <c r="C116" i="14"/>
  <c r="E115" i="14"/>
  <c r="D115" i="14"/>
  <c r="C115" i="14"/>
  <c r="D114" i="14"/>
  <c r="C114" i="14"/>
  <c r="E113" i="14"/>
  <c r="G111" i="14" s="1"/>
  <c r="D113" i="14"/>
  <c r="C113" i="14"/>
  <c r="C112" i="14"/>
  <c r="E111" i="14"/>
  <c r="D111" i="14"/>
  <c r="C111" i="14"/>
  <c r="D110" i="14"/>
  <c r="C110" i="14"/>
  <c r="E109" i="14"/>
  <c r="D109" i="14"/>
  <c r="C109" i="14"/>
  <c r="D108" i="14"/>
  <c r="C108" i="14"/>
  <c r="E107" i="14"/>
  <c r="D107" i="14"/>
  <c r="C107" i="14"/>
  <c r="D106" i="14"/>
  <c r="C106" i="14"/>
  <c r="E105" i="14"/>
  <c r="C105" i="14"/>
  <c r="D104" i="14"/>
  <c r="C104" i="14"/>
  <c r="D103" i="14"/>
  <c r="C103" i="14"/>
  <c r="D102" i="14"/>
  <c r="G101" i="14" s="1"/>
  <c r="C102" i="14"/>
  <c r="E101" i="14"/>
  <c r="D101" i="14"/>
  <c r="C101" i="14"/>
  <c r="D100" i="14"/>
  <c r="C100" i="14"/>
  <c r="E99" i="14"/>
  <c r="G97" i="14" s="1"/>
  <c r="D99" i="14"/>
  <c r="C99" i="14"/>
  <c r="C98" i="14"/>
  <c r="E97" i="14"/>
  <c r="D97" i="14"/>
  <c r="C97" i="14"/>
  <c r="D96" i="14"/>
  <c r="C96" i="14"/>
  <c r="E95" i="14"/>
  <c r="D95" i="14"/>
  <c r="C95" i="14"/>
  <c r="D94" i="14"/>
  <c r="C94" i="14"/>
  <c r="E93" i="14"/>
  <c r="D93" i="14"/>
  <c r="C93" i="14"/>
  <c r="D92" i="14"/>
  <c r="C92" i="14"/>
  <c r="E91" i="14"/>
  <c r="C91" i="14"/>
  <c r="D90" i="14"/>
  <c r="C90" i="14"/>
  <c r="D89" i="14"/>
  <c r="C89" i="14"/>
  <c r="D88" i="14"/>
  <c r="G87" i="14" s="1"/>
  <c r="C88" i="14"/>
  <c r="E87" i="14"/>
  <c r="D87" i="14"/>
  <c r="C87" i="14"/>
  <c r="D86" i="14"/>
  <c r="C86" i="14"/>
  <c r="E85" i="14"/>
  <c r="G83" i="14" s="1"/>
  <c r="D85" i="14"/>
  <c r="C85" i="14"/>
  <c r="C84" i="14"/>
  <c r="E83" i="14"/>
  <c r="D83" i="14"/>
  <c r="C83" i="14"/>
  <c r="D82" i="14"/>
  <c r="C82" i="14"/>
  <c r="E81" i="14"/>
  <c r="D81" i="14"/>
  <c r="C81" i="14"/>
  <c r="D80" i="14"/>
  <c r="G80" i="14" s="1"/>
  <c r="C80" i="14"/>
  <c r="E79" i="14"/>
  <c r="D79" i="14"/>
  <c r="C79" i="14"/>
  <c r="D78" i="14"/>
  <c r="G76" i="14" s="1"/>
  <c r="C78" i="14"/>
  <c r="E77" i="14"/>
  <c r="C77" i="14"/>
  <c r="D76" i="14"/>
  <c r="G75" i="14" s="1"/>
  <c r="C76" i="14"/>
  <c r="D75" i="14"/>
  <c r="C75" i="14"/>
  <c r="D74" i="14"/>
  <c r="G73" i="14" s="1"/>
  <c r="C74" i="14"/>
  <c r="E73" i="14"/>
  <c r="D73" i="14"/>
  <c r="C73" i="14"/>
  <c r="D72" i="14"/>
  <c r="C72" i="14"/>
  <c r="E71" i="14"/>
  <c r="G69" i="14" s="1"/>
  <c r="D71" i="14"/>
  <c r="C71" i="14"/>
  <c r="C70" i="14"/>
  <c r="E69" i="14"/>
  <c r="D69" i="14"/>
  <c r="C69" i="14"/>
  <c r="D68" i="14"/>
  <c r="C68" i="14"/>
  <c r="D67" i="14"/>
  <c r="C67" i="14"/>
  <c r="D66" i="14"/>
  <c r="G66" i="14" s="1"/>
  <c r="C66" i="14"/>
  <c r="D65" i="14"/>
  <c r="C65" i="14"/>
  <c r="D64" i="14"/>
  <c r="C64" i="14"/>
  <c r="C63" i="14"/>
  <c r="D62" i="14"/>
  <c r="G61" i="14" s="1"/>
  <c r="C62" i="14"/>
  <c r="D61" i="14"/>
  <c r="C61" i="14"/>
  <c r="D60" i="14"/>
  <c r="C60" i="14"/>
  <c r="E59" i="14"/>
  <c r="D59" i="14"/>
  <c r="C59" i="14"/>
  <c r="D58" i="14"/>
  <c r="G58" i="14" s="1"/>
  <c r="C58" i="14"/>
  <c r="E57" i="14"/>
  <c r="D57" i="14"/>
  <c r="C57" i="14"/>
  <c r="C56" i="14"/>
  <c r="D55" i="14"/>
  <c r="C55" i="14"/>
  <c r="D54" i="14"/>
  <c r="C54" i="14"/>
  <c r="E53" i="14"/>
  <c r="D53" i="14"/>
  <c r="C53" i="14"/>
  <c r="D52" i="14"/>
  <c r="C52" i="14"/>
  <c r="D51" i="14"/>
  <c r="C51" i="14"/>
  <c r="E50" i="14"/>
  <c r="D50" i="14"/>
  <c r="C50" i="14"/>
  <c r="E49" i="14"/>
  <c r="C49" i="14"/>
  <c r="D48" i="14"/>
  <c r="C48" i="14"/>
  <c r="D47" i="14"/>
  <c r="C47" i="14"/>
  <c r="E46" i="14"/>
  <c r="D46" i="14"/>
  <c r="G45" i="14" s="1"/>
  <c r="C46" i="14"/>
  <c r="E45" i="14"/>
  <c r="D45" i="14"/>
  <c r="C45" i="14"/>
  <c r="D44" i="14"/>
  <c r="C44" i="14"/>
  <c r="E43" i="14"/>
  <c r="F41" i="14" s="1"/>
  <c r="D43" i="14"/>
  <c r="C43" i="14"/>
  <c r="C42" i="14"/>
  <c r="D41" i="14"/>
  <c r="G40" i="14" s="1"/>
  <c r="C41" i="14"/>
  <c r="D40" i="14"/>
  <c r="C40" i="14"/>
  <c r="S32" i="14"/>
  <c r="R32" i="14"/>
  <c r="E144" i="14" s="1"/>
  <c r="G143" i="14" s="1"/>
  <c r="Q32" i="14"/>
  <c r="P32" i="14"/>
  <c r="E130" i="14" s="1"/>
  <c r="O32" i="14"/>
  <c r="E123" i="14" s="1"/>
  <c r="N32" i="14"/>
  <c r="E116" i="14" s="1"/>
  <c r="M32" i="14"/>
  <c r="L32" i="14"/>
  <c r="E102" i="14" s="1"/>
  <c r="K32" i="14"/>
  <c r="J32" i="14"/>
  <c r="E88" i="14" s="1"/>
  <c r="I32" i="14"/>
  <c r="H32" i="14"/>
  <c r="E74" i="14" s="1"/>
  <c r="G32" i="14"/>
  <c r="E67" i="14" s="1"/>
  <c r="F32" i="14"/>
  <c r="E60" i="14" s="1"/>
  <c r="E32" i="14"/>
  <c r="D32" i="14"/>
  <c r="S31" i="14"/>
  <c r="E150" i="14" s="1"/>
  <c r="R31" i="14"/>
  <c r="Q31" i="14"/>
  <c r="E136" i="14" s="1"/>
  <c r="P31" i="14"/>
  <c r="O31" i="14"/>
  <c r="E122" i="14" s="1"/>
  <c r="N31" i="14"/>
  <c r="M31" i="14"/>
  <c r="E108" i="14" s="1"/>
  <c r="L31" i="14"/>
  <c r="K31" i="14"/>
  <c r="E94" i="14" s="1"/>
  <c r="J31" i="14"/>
  <c r="I31" i="14"/>
  <c r="E80" i="14" s="1"/>
  <c r="H31" i="14"/>
  <c r="G31" i="14"/>
  <c r="E66" i="14" s="1"/>
  <c r="F31" i="14"/>
  <c r="E31" i="14"/>
  <c r="E52" i="14" s="1"/>
  <c r="D31" i="14"/>
  <c r="S30" i="14"/>
  <c r="R30" i="14"/>
  <c r="E142" i="14" s="1"/>
  <c r="G141" i="14" s="1"/>
  <c r="Q30" i="14"/>
  <c r="P30" i="14"/>
  <c r="E128" i="14" s="1"/>
  <c r="O30" i="14"/>
  <c r="E121" i="14" s="1"/>
  <c r="N30" i="14"/>
  <c r="E114" i="14" s="1"/>
  <c r="M30" i="14"/>
  <c r="L30" i="14"/>
  <c r="E100" i="14" s="1"/>
  <c r="K30" i="14"/>
  <c r="J30" i="14"/>
  <c r="E86" i="14" s="1"/>
  <c r="I30" i="14"/>
  <c r="H30" i="14"/>
  <c r="E72" i="14" s="1"/>
  <c r="G30" i="14"/>
  <c r="E65" i="14" s="1"/>
  <c r="F30" i="14"/>
  <c r="E58" i="14" s="1"/>
  <c r="E30" i="14"/>
  <c r="E51" i="14" s="1"/>
  <c r="D30" i="14"/>
  <c r="E44" i="14" s="1"/>
  <c r="S29" i="14"/>
  <c r="E148" i="14" s="1"/>
  <c r="R29" i="14"/>
  <c r="Q29" i="14"/>
  <c r="E134" i="14" s="1"/>
  <c r="P29" i="14"/>
  <c r="O29" i="14"/>
  <c r="E120" i="14" s="1"/>
  <c r="N29" i="14"/>
  <c r="M29" i="14"/>
  <c r="E106" i="14" s="1"/>
  <c r="L29" i="14"/>
  <c r="K29" i="14"/>
  <c r="E92" i="14" s="1"/>
  <c r="J29" i="14"/>
  <c r="I29" i="14"/>
  <c r="E78" i="14" s="1"/>
  <c r="H29" i="14"/>
  <c r="G29" i="14"/>
  <c r="E64" i="14" s="1"/>
  <c r="F29" i="14"/>
  <c r="E29" i="14"/>
  <c r="D29" i="14"/>
  <c r="S28" i="14"/>
  <c r="R28" i="14"/>
  <c r="E140" i="14" s="1"/>
  <c r="Q28" i="14"/>
  <c r="P28" i="14"/>
  <c r="E126" i="14" s="1"/>
  <c r="O28" i="14"/>
  <c r="E119" i="14" s="1"/>
  <c r="N28" i="14"/>
  <c r="E112" i="14" s="1"/>
  <c r="M28" i="14"/>
  <c r="L28" i="14"/>
  <c r="E98" i="14" s="1"/>
  <c r="K28" i="14"/>
  <c r="J28" i="14"/>
  <c r="E84" i="14" s="1"/>
  <c r="I28" i="14"/>
  <c r="H28" i="14"/>
  <c r="E70" i="14" s="1"/>
  <c r="G28" i="14"/>
  <c r="E63" i="14" s="1"/>
  <c r="F28" i="14"/>
  <c r="E56" i="14" s="1"/>
  <c r="E28" i="14"/>
  <c r="D28" i="14"/>
  <c r="E42" i="14" s="1"/>
  <c r="S27" i="14"/>
  <c r="E146" i="14" s="1"/>
  <c r="R27" i="14"/>
  <c r="Q27" i="14"/>
  <c r="E132" i="14" s="1"/>
  <c r="P27" i="14"/>
  <c r="O27" i="14"/>
  <c r="E118" i="14" s="1"/>
  <c r="F117" i="14" s="1"/>
  <c r="N27" i="14"/>
  <c r="M27" i="14"/>
  <c r="E104" i="14" s="1"/>
  <c r="L27" i="14"/>
  <c r="K27" i="14"/>
  <c r="E90" i="14" s="1"/>
  <c r="J27" i="14"/>
  <c r="I27" i="14"/>
  <c r="E76" i="14" s="1"/>
  <c r="H27" i="14"/>
  <c r="G27" i="14"/>
  <c r="E62" i="14" s="1"/>
  <c r="F27" i="14"/>
  <c r="E55" i="14" s="1"/>
  <c r="F54" i="14" s="1"/>
  <c r="E27" i="14"/>
  <c r="E48" i="14" s="1"/>
  <c r="D27" i="14"/>
  <c r="E41" i="14" s="1"/>
  <c r="S26" i="14"/>
  <c r="E145" i="14" s="1"/>
  <c r="O55" i="14" s="1"/>
  <c r="R26" i="14"/>
  <c r="E138" i="14" s="1"/>
  <c r="O54" i="14" s="1"/>
  <c r="Q26" i="14"/>
  <c r="E131" i="14" s="1"/>
  <c r="O53" i="14" s="1"/>
  <c r="P26" i="14"/>
  <c r="E124" i="14" s="1"/>
  <c r="O52" i="14" s="1"/>
  <c r="O26" i="14"/>
  <c r="E117" i="14" s="1"/>
  <c r="O51" i="14" s="1"/>
  <c r="N26" i="14"/>
  <c r="E110" i="14" s="1"/>
  <c r="O50" i="14" s="1"/>
  <c r="M26" i="14"/>
  <c r="E103" i="14" s="1"/>
  <c r="O49" i="14" s="1"/>
  <c r="L26" i="14"/>
  <c r="E96" i="14" s="1"/>
  <c r="O48" i="14" s="1"/>
  <c r="K26" i="14"/>
  <c r="E89" i="14" s="1"/>
  <c r="O47" i="14" s="1"/>
  <c r="J26" i="14"/>
  <c r="E82" i="14" s="1"/>
  <c r="O46" i="14" s="1"/>
  <c r="I26" i="14"/>
  <c r="E75" i="14" s="1"/>
  <c r="O45" i="14" s="1"/>
  <c r="H26" i="14"/>
  <c r="E68" i="14" s="1"/>
  <c r="O44" i="14" s="1"/>
  <c r="G26" i="14"/>
  <c r="E61" i="14" s="1"/>
  <c r="O43" i="14" s="1"/>
  <c r="F26" i="14"/>
  <c r="E54" i="14" s="1"/>
  <c r="O42" i="14" s="1"/>
  <c r="E26" i="14"/>
  <c r="E47" i="14" s="1"/>
  <c r="O41" i="14" s="1"/>
  <c r="D26" i="14"/>
  <c r="E40" i="14" s="1"/>
  <c r="O40" i="14" s="1"/>
  <c r="F47" i="14" l="1"/>
  <c r="G48" i="14"/>
  <c r="F118" i="14"/>
  <c r="P51" i="14" s="1"/>
  <c r="X51" i="14" s="1"/>
  <c r="G47" i="14"/>
  <c r="G55" i="14"/>
  <c r="G115" i="14"/>
  <c r="G147" i="14"/>
  <c r="F75" i="14"/>
  <c r="F131" i="14"/>
  <c r="P53" i="14" s="1"/>
  <c r="X53" i="14" s="1"/>
  <c r="F76" i="14"/>
  <c r="F132" i="14"/>
  <c r="G62" i="14"/>
  <c r="G68" i="14"/>
  <c r="G82" i="14"/>
  <c r="G96" i="14"/>
  <c r="G110" i="14"/>
  <c r="F124" i="14"/>
  <c r="P52" i="14" s="1"/>
  <c r="X52" i="14" s="1"/>
  <c r="G136" i="14"/>
  <c r="F138" i="14"/>
  <c r="G150" i="14"/>
  <c r="F103" i="14"/>
  <c r="G50" i="14"/>
  <c r="F62" i="14"/>
  <c r="J40" i="14"/>
  <c r="G90" i="14"/>
  <c r="G104" i="14"/>
  <c r="G51" i="14"/>
  <c r="G42" i="14"/>
  <c r="G52" i="14"/>
  <c r="G59" i="14"/>
  <c r="G72" i="14"/>
  <c r="G86" i="14"/>
  <c r="G100" i="14"/>
  <c r="G114" i="14"/>
  <c r="G122" i="14"/>
  <c r="F104" i="14"/>
  <c r="P42" i="14"/>
  <c r="X42" i="14" s="1"/>
  <c r="U43" i="14"/>
  <c r="J43" i="14"/>
  <c r="F145" i="14"/>
  <c r="P55" i="14" s="1"/>
  <c r="X55" i="14" s="1"/>
  <c r="G145" i="14"/>
  <c r="F146" i="14"/>
  <c r="G49" i="14"/>
  <c r="F55" i="14"/>
  <c r="G117" i="14"/>
  <c r="F61" i="14"/>
  <c r="P43" i="14" s="1"/>
  <c r="X43" i="14" s="1"/>
  <c r="F89" i="14"/>
  <c r="F90" i="14"/>
  <c r="G89" i="14"/>
  <c r="G103" i="14"/>
  <c r="F40" i="14"/>
  <c r="P40" i="14" s="1"/>
  <c r="X40" i="14" s="1"/>
  <c r="G44" i="14"/>
  <c r="G43" i="14"/>
  <c r="U40" i="14" s="1"/>
  <c r="F48" i="14"/>
  <c r="F68" i="14"/>
  <c r="F82" i="14"/>
  <c r="G94" i="14"/>
  <c r="F96" i="14"/>
  <c r="G108" i="14"/>
  <c r="F110" i="14"/>
  <c r="P50" i="14" s="1"/>
  <c r="X50" i="14" s="1"/>
  <c r="G129" i="14"/>
  <c r="G132" i="14"/>
  <c r="U53" i="14" s="1"/>
  <c r="G146" i="14"/>
  <c r="G57" i="14"/>
  <c r="G63" i="14"/>
  <c r="G65" i="14"/>
  <c r="F69" i="14"/>
  <c r="G71" i="14"/>
  <c r="G77" i="14"/>
  <c r="J45" i="14" s="1"/>
  <c r="G79" i="14"/>
  <c r="F83" i="14"/>
  <c r="G85" i="14"/>
  <c r="G91" i="14"/>
  <c r="G93" i="14"/>
  <c r="F97" i="14"/>
  <c r="G99" i="14"/>
  <c r="G105" i="14"/>
  <c r="G107" i="14"/>
  <c r="F111" i="14"/>
  <c r="G113" i="14"/>
  <c r="G119" i="14"/>
  <c r="G121" i="14"/>
  <c r="F125" i="14"/>
  <c r="G127" i="14"/>
  <c r="G133" i="14"/>
  <c r="G135" i="14"/>
  <c r="F139" i="14"/>
  <c r="G149" i="14"/>
  <c r="G54" i="14"/>
  <c r="G56" i="14"/>
  <c r="G64" i="14"/>
  <c r="G70" i="14"/>
  <c r="G78" i="14"/>
  <c r="G84" i="14"/>
  <c r="G92" i="14"/>
  <c r="G98" i="14"/>
  <c r="G106" i="14"/>
  <c r="G112" i="14"/>
  <c r="G120" i="14"/>
  <c r="G126" i="14"/>
  <c r="J52" i="14" s="1"/>
  <c r="G134" i="14"/>
  <c r="G140" i="14"/>
  <c r="U54" i="14" s="1"/>
  <c r="G148" i="14"/>
  <c r="G41" i="14"/>
  <c r="J41" i="14" l="1"/>
  <c r="K40" i="14" s="1"/>
  <c r="U41" i="14"/>
  <c r="V40" i="14" s="1"/>
  <c r="P47" i="14"/>
  <c r="X47" i="14" s="1"/>
  <c r="U50" i="14"/>
  <c r="J50" i="14"/>
  <c r="U52" i="14"/>
  <c r="J51" i="14"/>
  <c r="U51" i="14"/>
  <c r="P48" i="14"/>
  <c r="X48" i="14" s="1"/>
  <c r="Y48" i="14" s="1"/>
  <c r="J42" i="14"/>
  <c r="U42" i="14"/>
  <c r="J47" i="14"/>
  <c r="U47" i="14"/>
  <c r="P49" i="14"/>
  <c r="X49" i="14" s="1"/>
  <c r="U44" i="14"/>
  <c r="V44" i="14" s="1"/>
  <c r="J44" i="14"/>
  <c r="P41" i="14"/>
  <c r="X41" i="14" s="1"/>
  <c r="Y40" i="14" s="1"/>
  <c r="P45" i="14"/>
  <c r="X45" i="14" s="1"/>
  <c r="J53" i="14"/>
  <c r="K52" i="14" s="1"/>
  <c r="U49" i="14"/>
  <c r="J49" i="14"/>
  <c r="P46" i="14"/>
  <c r="X46" i="14" s="1"/>
  <c r="U45" i="14"/>
  <c r="J54" i="14"/>
  <c r="U48" i="14"/>
  <c r="V48" i="14" s="1"/>
  <c r="J48" i="14"/>
  <c r="K48" i="14" s="1"/>
  <c r="J46" i="14"/>
  <c r="U46" i="14"/>
  <c r="P44" i="14"/>
  <c r="X44" i="14" s="1"/>
  <c r="J55" i="14"/>
  <c r="U55" i="14"/>
  <c r="P54" i="14"/>
  <c r="X54" i="14" s="1"/>
  <c r="Y52" i="14" s="1"/>
  <c r="AD42" i="14" l="1"/>
  <c r="AE42" i="14" s="1"/>
  <c r="V52" i="14"/>
  <c r="AA43" i="14" s="1"/>
  <c r="AB43" i="14" s="1"/>
  <c r="AA42" i="14"/>
  <c r="AB42" i="14" s="1"/>
  <c r="K44" i="14"/>
  <c r="Y44" i="14"/>
  <c r="AD43" i="14" s="1"/>
  <c r="AE43" i="14" s="1"/>
  <c r="D151" i="13" l="1"/>
  <c r="C151" i="13"/>
  <c r="D150" i="13"/>
  <c r="C150" i="13"/>
  <c r="D149" i="13"/>
  <c r="C149" i="13"/>
  <c r="D148" i="13"/>
  <c r="C148" i="13"/>
  <c r="C147" i="13"/>
  <c r="D146" i="13"/>
  <c r="C146" i="13"/>
  <c r="D145" i="13"/>
  <c r="C145" i="13"/>
  <c r="D144" i="13"/>
  <c r="G143" i="13" s="1"/>
  <c r="C144" i="13"/>
  <c r="D143" i="13"/>
  <c r="C143" i="13"/>
  <c r="D142" i="13"/>
  <c r="C142" i="13"/>
  <c r="D141" i="13"/>
  <c r="G139" i="13" s="1"/>
  <c r="C141" i="13"/>
  <c r="C140" i="13"/>
  <c r="D139" i="13"/>
  <c r="C139" i="13"/>
  <c r="D138" i="13"/>
  <c r="C138" i="13"/>
  <c r="D137" i="13"/>
  <c r="C137" i="13"/>
  <c r="D136" i="13"/>
  <c r="C136" i="13"/>
  <c r="D135" i="13"/>
  <c r="G135" i="13" s="1"/>
  <c r="C135" i="13"/>
  <c r="D134" i="13"/>
  <c r="G132" i="13" s="1"/>
  <c r="C134" i="13"/>
  <c r="C133" i="13"/>
  <c r="D132" i="13"/>
  <c r="C132" i="13"/>
  <c r="E131" i="13"/>
  <c r="D131" i="13"/>
  <c r="C131" i="13"/>
  <c r="D130" i="13"/>
  <c r="C130" i="13"/>
  <c r="D129" i="13"/>
  <c r="C129" i="13"/>
  <c r="D128" i="13"/>
  <c r="C128" i="13"/>
  <c r="D127" i="13"/>
  <c r="C127" i="13"/>
  <c r="C126" i="13"/>
  <c r="D125" i="13"/>
  <c r="C125" i="13"/>
  <c r="D124" i="13"/>
  <c r="C124" i="13"/>
  <c r="D123" i="13"/>
  <c r="C123" i="13"/>
  <c r="D122" i="13"/>
  <c r="G122" i="13" s="1"/>
  <c r="C122" i="13"/>
  <c r="D121" i="13"/>
  <c r="C121" i="13"/>
  <c r="D120" i="13"/>
  <c r="G119" i="13" s="1"/>
  <c r="C120" i="13"/>
  <c r="C119" i="13"/>
  <c r="D118" i="13"/>
  <c r="C118" i="13"/>
  <c r="D117" i="13"/>
  <c r="C117" i="13"/>
  <c r="D116" i="13"/>
  <c r="C116" i="13"/>
  <c r="D115" i="13"/>
  <c r="C115" i="13"/>
  <c r="D114" i="13"/>
  <c r="C114" i="13"/>
  <c r="D113" i="13"/>
  <c r="C113" i="13"/>
  <c r="C112" i="13"/>
  <c r="D111" i="13"/>
  <c r="C111" i="13"/>
  <c r="D110" i="13"/>
  <c r="C110" i="13"/>
  <c r="D109" i="13"/>
  <c r="C109" i="13"/>
  <c r="D108" i="13"/>
  <c r="C108" i="13"/>
  <c r="D107" i="13"/>
  <c r="C107" i="13"/>
  <c r="D106" i="13"/>
  <c r="C106" i="13"/>
  <c r="C105" i="13"/>
  <c r="D104" i="13"/>
  <c r="C104" i="13"/>
  <c r="E103" i="13"/>
  <c r="D103" i="13"/>
  <c r="C103" i="13"/>
  <c r="D102" i="13"/>
  <c r="C102" i="13"/>
  <c r="D101" i="13"/>
  <c r="C101" i="13"/>
  <c r="D100" i="13"/>
  <c r="C100" i="13"/>
  <c r="E99" i="13"/>
  <c r="D99" i="13"/>
  <c r="C99" i="13"/>
  <c r="C98" i="13"/>
  <c r="D97" i="13"/>
  <c r="C97" i="13"/>
  <c r="D96" i="13"/>
  <c r="C96" i="13"/>
  <c r="D95" i="13"/>
  <c r="C95" i="13"/>
  <c r="D94" i="13"/>
  <c r="C94" i="13"/>
  <c r="D93" i="13"/>
  <c r="C93" i="13"/>
  <c r="D92" i="13"/>
  <c r="C92" i="13"/>
  <c r="C91" i="13"/>
  <c r="D90" i="13"/>
  <c r="C90" i="13"/>
  <c r="D89" i="13"/>
  <c r="C89" i="13"/>
  <c r="D88" i="13"/>
  <c r="G87" i="13" s="1"/>
  <c r="C88" i="13"/>
  <c r="D87" i="13"/>
  <c r="C87" i="13"/>
  <c r="D86" i="13"/>
  <c r="C86" i="13"/>
  <c r="D85" i="13"/>
  <c r="G83" i="13" s="1"/>
  <c r="C85" i="13"/>
  <c r="C84" i="13"/>
  <c r="D83" i="13"/>
  <c r="C83" i="13"/>
  <c r="D82" i="13"/>
  <c r="C82" i="13"/>
  <c r="D81" i="13"/>
  <c r="C81" i="13"/>
  <c r="D80" i="13"/>
  <c r="C80" i="13"/>
  <c r="D79" i="13"/>
  <c r="C79" i="13"/>
  <c r="D78" i="13"/>
  <c r="G76" i="13" s="1"/>
  <c r="C78" i="13"/>
  <c r="C77" i="13"/>
  <c r="D76" i="13"/>
  <c r="C76" i="13"/>
  <c r="E75" i="13"/>
  <c r="O45" i="13" s="1"/>
  <c r="D75" i="13"/>
  <c r="C75" i="13"/>
  <c r="D74" i="13"/>
  <c r="C74" i="13"/>
  <c r="D73" i="13"/>
  <c r="C73" i="13"/>
  <c r="D72" i="13"/>
  <c r="G70" i="13" s="1"/>
  <c r="C72" i="13"/>
  <c r="D71" i="13"/>
  <c r="C71" i="13"/>
  <c r="C70" i="13"/>
  <c r="D69" i="13"/>
  <c r="C69" i="13"/>
  <c r="D68" i="13"/>
  <c r="C68" i="13"/>
  <c r="D67" i="13"/>
  <c r="C67" i="13"/>
  <c r="D66" i="13"/>
  <c r="C66" i="13"/>
  <c r="D65" i="13"/>
  <c r="C65" i="13"/>
  <c r="D64" i="13"/>
  <c r="G63" i="13" s="1"/>
  <c r="C64" i="13"/>
  <c r="C63" i="13"/>
  <c r="D62" i="13"/>
  <c r="C62" i="13"/>
  <c r="D61" i="13"/>
  <c r="C61" i="13"/>
  <c r="E60" i="13"/>
  <c r="D60" i="13"/>
  <c r="C60" i="13"/>
  <c r="D59" i="13"/>
  <c r="C59" i="13"/>
  <c r="D58" i="13"/>
  <c r="C58" i="13"/>
  <c r="D57" i="13"/>
  <c r="C57" i="13"/>
  <c r="C56" i="13"/>
  <c r="D55" i="13"/>
  <c r="G54" i="13" s="1"/>
  <c r="C55" i="13"/>
  <c r="D54" i="13"/>
  <c r="C54" i="13"/>
  <c r="D53" i="13"/>
  <c r="C53" i="13"/>
  <c r="E52" i="13"/>
  <c r="D52" i="13"/>
  <c r="C52" i="13"/>
  <c r="D51" i="13"/>
  <c r="C51" i="13"/>
  <c r="D50" i="13"/>
  <c r="C50" i="13"/>
  <c r="C49" i="13"/>
  <c r="D48" i="13"/>
  <c r="C48" i="13"/>
  <c r="D47" i="13"/>
  <c r="G47" i="13" s="1"/>
  <c r="C47" i="13"/>
  <c r="D46" i="13"/>
  <c r="C46" i="13"/>
  <c r="D45" i="13"/>
  <c r="C45" i="13"/>
  <c r="E44" i="13"/>
  <c r="F43" i="13" s="1"/>
  <c r="D44" i="13"/>
  <c r="C44" i="13"/>
  <c r="E43" i="13"/>
  <c r="D43" i="13"/>
  <c r="G42" i="13" s="1"/>
  <c r="C43" i="13"/>
  <c r="C42" i="13"/>
  <c r="D41" i="13"/>
  <c r="C41" i="13"/>
  <c r="D40" i="13"/>
  <c r="C40" i="13"/>
  <c r="S32" i="13"/>
  <c r="E151" i="13" s="1"/>
  <c r="R32" i="13"/>
  <c r="E144" i="13" s="1"/>
  <c r="Q32" i="13"/>
  <c r="E137" i="13" s="1"/>
  <c r="P32" i="13"/>
  <c r="E130" i="13" s="1"/>
  <c r="O32" i="13"/>
  <c r="E123" i="13" s="1"/>
  <c r="N32" i="13"/>
  <c r="E116" i="13" s="1"/>
  <c r="M32" i="13"/>
  <c r="E109" i="13" s="1"/>
  <c r="L32" i="13"/>
  <c r="E102" i="13" s="1"/>
  <c r="K32" i="13"/>
  <c r="E95" i="13" s="1"/>
  <c r="J32" i="13"/>
  <c r="E88" i="13" s="1"/>
  <c r="I32" i="13"/>
  <c r="E81" i="13" s="1"/>
  <c r="H32" i="13"/>
  <c r="E74" i="13" s="1"/>
  <c r="G32" i="13"/>
  <c r="E67" i="13" s="1"/>
  <c r="F32" i="13"/>
  <c r="E32" i="13"/>
  <c r="E53" i="13" s="1"/>
  <c r="G52" i="13" s="1"/>
  <c r="D32" i="13"/>
  <c r="E46" i="13" s="1"/>
  <c r="S31" i="13"/>
  <c r="E150" i="13" s="1"/>
  <c r="R31" i="13"/>
  <c r="E143" i="13" s="1"/>
  <c r="Q31" i="13"/>
  <c r="E136" i="13" s="1"/>
  <c r="P31" i="13"/>
  <c r="E129" i="13" s="1"/>
  <c r="O31" i="13"/>
  <c r="E122" i="13" s="1"/>
  <c r="N31" i="13"/>
  <c r="E115" i="13" s="1"/>
  <c r="M31" i="13"/>
  <c r="E108" i="13" s="1"/>
  <c r="L31" i="13"/>
  <c r="E101" i="13" s="1"/>
  <c r="K31" i="13"/>
  <c r="E94" i="13" s="1"/>
  <c r="J31" i="13"/>
  <c r="E87" i="13" s="1"/>
  <c r="I31" i="13"/>
  <c r="E80" i="13" s="1"/>
  <c r="H31" i="13"/>
  <c r="E73" i="13" s="1"/>
  <c r="G31" i="13"/>
  <c r="E66" i="13" s="1"/>
  <c r="F31" i="13"/>
  <c r="E59" i="13" s="1"/>
  <c r="E31" i="13"/>
  <c r="D31" i="13"/>
  <c r="E45" i="13" s="1"/>
  <c r="G44" i="13" s="1"/>
  <c r="S30" i="13"/>
  <c r="E149" i="13" s="1"/>
  <c r="R30" i="13"/>
  <c r="E142" i="13" s="1"/>
  <c r="Q30" i="13"/>
  <c r="E135" i="13" s="1"/>
  <c r="P30" i="13"/>
  <c r="E128" i="13" s="1"/>
  <c r="O30" i="13"/>
  <c r="E121" i="13" s="1"/>
  <c r="N30" i="13"/>
  <c r="E114" i="13" s="1"/>
  <c r="M30" i="13"/>
  <c r="E107" i="13" s="1"/>
  <c r="L30" i="13"/>
  <c r="E100" i="13" s="1"/>
  <c r="K30" i="13"/>
  <c r="E93" i="13" s="1"/>
  <c r="J30" i="13"/>
  <c r="E86" i="13" s="1"/>
  <c r="I30" i="13"/>
  <c r="E79" i="13" s="1"/>
  <c r="H30" i="13"/>
  <c r="E72" i="13" s="1"/>
  <c r="G30" i="13"/>
  <c r="E65" i="13" s="1"/>
  <c r="F30" i="13"/>
  <c r="E58" i="13" s="1"/>
  <c r="E30" i="13"/>
  <c r="E51" i="13" s="1"/>
  <c r="D30" i="13"/>
  <c r="S29" i="13"/>
  <c r="E148" i="13" s="1"/>
  <c r="R29" i="13"/>
  <c r="E141" i="13" s="1"/>
  <c r="Q29" i="13"/>
  <c r="E134" i="13" s="1"/>
  <c r="P29" i="13"/>
  <c r="E127" i="13" s="1"/>
  <c r="O29" i="13"/>
  <c r="E120" i="13" s="1"/>
  <c r="N29" i="13"/>
  <c r="E113" i="13" s="1"/>
  <c r="M29" i="13"/>
  <c r="E106" i="13" s="1"/>
  <c r="L29" i="13"/>
  <c r="K29" i="13"/>
  <c r="E92" i="13" s="1"/>
  <c r="F91" i="13" s="1"/>
  <c r="J29" i="13"/>
  <c r="E85" i="13" s="1"/>
  <c r="I29" i="13"/>
  <c r="E78" i="13" s="1"/>
  <c r="H29" i="13"/>
  <c r="E71" i="13" s="1"/>
  <c r="G29" i="13"/>
  <c r="E64" i="13" s="1"/>
  <c r="F29" i="13"/>
  <c r="E57" i="13" s="1"/>
  <c r="E29" i="13"/>
  <c r="E50" i="13" s="1"/>
  <c r="D29" i="13"/>
  <c r="S28" i="13"/>
  <c r="E147" i="13" s="1"/>
  <c r="R28" i="13"/>
  <c r="E140" i="13" s="1"/>
  <c r="Q28" i="13"/>
  <c r="E133" i="13" s="1"/>
  <c r="P28" i="13"/>
  <c r="E126" i="13" s="1"/>
  <c r="O28" i="13"/>
  <c r="E119" i="13" s="1"/>
  <c r="N28" i="13"/>
  <c r="E112" i="13" s="1"/>
  <c r="M28" i="13"/>
  <c r="E105" i="13" s="1"/>
  <c r="L28" i="13"/>
  <c r="E98" i="13" s="1"/>
  <c r="K28" i="13"/>
  <c r="E91" i="13" s="1"/>
  <c r="J28" i="13"/>
  <c r="E84" i="13" s="1"/>
  <c r="I28" i="13"/>
  <c r="E77" i="13" s="1"/>
  <c r="H28" i="13"/>
  <c r="E70" i="13" s="1"/>
  <c r="G28" i="13"/>
  <c r="E63" i="13" s="1"/>
  <c r="F28" i="13"/>
  <c r="E56" i="13" s="1"/>
  <c r="E28" i="13"/>
  <c r="E49" i="13" s="1"/>
  <c r="D28" i="13"/>
  <c r="E42" i="13" s="1"/>
  <c r="S27" i="13"/>
  <c r="E146" i="13" s="1"/>
  <c r="R27" i="13"/>
  <c r="E139" i="13" s="1"/>
  <c r="Q27" i="13"/>
  <c r="E132" i="13" s="1"/>
  <c r="P27" i="13"/>
  <c r="E125" i="13" s="1"/>
  <c r="O27" i="13"/>
  <c r="E118" i="13" s="1"/>
  <c r="N27" i="13"/>
  <c r="E111" i="13" s="1"/>
  <c r="M27" i="13"/>
  <c r="E104" i="13" s="1"/>
  <c r="L27" i="13"/>
  <c r="E97" i="13" s="1"/>
  <c r="F96" i="13" s="1"/>
  <c r="K27" i="13"/>
  <c r="E90" i="13" s="1"/>
  <c r="F89" i="13" s="1"/>
  <c r="J27" i="13"/>
  <c r="E83" i="13" s="1"/>
  <c r="I27" i="13"/>
  <c r="E76" i="13" s="1"/>
  <c r="H27" i="13"/>
  <c r="E69" i="13" s="1"/>
  <c r="G27" i="13"/>
  <c r="E62" i="13" s="1"/>
  <c r="F27" i="13"/>
  <c r="E55" i="13" s="1"/>
  <c r="E27" i="13"/>
  <c r="E48" i="13" s="1"/>
  <c r="D27" i="13"/>
  <c r="E41" i="13" s="1"/>
  <c r="S26" i="13"/>
  <c r="E145" i="13" s="1"/>
  <c r="R26" i="13"/>
  <c r="E138" i="13" s="1"/>
  <c r="Q26" i="13"/>
  <c r="P26" i="13"/>
  <c r="E124" i="13" s="1"/>
  <c r="O26" i="13"/>
  <c r="E117" i="13" s="1"/>
  <c r="O51" i="13" s="1"/>
  <c r="N26" i="13"/>
  <c r="E110" i="13" s="1"/>
  <c r="O50" i="13" s="1"/>
  <c r="M26" i="13"/>
  <c r="L26" i="13"/>
  <c r="E96" i="13" s="1"/>
  <c r="O48" i="13" s="1"/>
  <c r="K26" i="13"/>
  <c r="E89" i="13" s="1"/>
  <c r="O47" i="13" s="1"/>
  <c r="J26" i="13"/>
  <c r="E82" i="13" s="1"/>
  <c r="O46" i="13" s="1"/>
  <c r="I26" i="13"/>
  <c r="H26" i="13"/>
  <c r="E68" i="13" s="1"/>
  <c r="O44" i="13" s="1"/>
  <c r="G26" i="13"/>
  <c r="E61" i="13" s="1"/>
  <c r="O43" i="13" s="1"/>
  <c r="F26" i="13"/>
  <c r="E54" i="13" s="1"/>
  <c r="O42" i="13" s="1"/>
  <c r="E26" i="13"/>
  <c r="E47" i="13" s="1"/>
  <c r="O41" i="13" s="1"/>
  <c r="D26" i="13"/>
  <c r="E40" i="13" s="1"/>
  <c r="O40" i="13" s="1"/>
  <c r="G100" i="13" l="1"/>
  <c r="F48" i="13"/>
  <c r="F49" i="13"/>
  <c r="G48" i="13"/>
  <c r="F105" i="13"/>
  <c r="F50" i="13"/>
  <c r="F106" i="13"/>
  <c r="G106" i="13"/>
  <c r="G108" i="13"/>
  <c r="G59" i="13"/>
  <c r="G68" i="13"/>
  <c r="G113" i="13"/>
  <c r="G117" i="13"/>
  <c r="G147" i="13"/>
  <c r="F55" i="13"/>
  <c r="F56" i="13"/>
  <c r="G55" i="13"/>
  <c r="J42" i="13" s="1"/>
  <c r="F57" i="13"/>
  <c r="G51" i="13"/>
  <c r="G72" i="13"/>
  <c r="G94" i="13"/>
  <c r="G104" i="13"/>
  <c r="F41" i="13"/>
  <c r="G99" i="13"/>
  <c r="F99" i="13"/>
  <c r="F54" i="13"/>
  <c r="P42" i="13" s="1"/>
  <c r="X42" i="13" s="1"/>
  <c r="F110" i="13"/>
  <c r="G110" i="13"/>
  <c r="F111" i="13"/>
  <c r="F112" i="13"/>
  <c r="F113" i="13"/>
  <c r="F61" i="13"/>
  <c r="F117" i="13"/>
  <c r="P51" i="13" s="1"/>
  <c r="X51" i="13" s="1"/>
  <c r="F62" i="13"/>
  <c r="F118" i="13"/>
  <c r="F63" i="13"/>
  <c r="F119" i="13"/>
  <c r="F64" i="13"/>
  <c r="F120" i="13"/>
  <c r="G65" i="13"/>
  <c r="G121" i="13"/>
  <c r="G85" i="13"/>
  <c r="G89" i="13"/>
  <c r="G126" i="13"/>
  <c r="F146" i="13"/>
  <c r="F40" i="13"/>
  <c r="G40" i="13"/>
  <c r="G103" i="13"/>
  <c r="F103" i="13"/>
  <c r="F104" i="13"/>
  <c r="F69" i="13"/>
  <c r="F70" i="13"/>
  <c r="G69" i="13"/>
  <c r="G127" i="13"/>
  <c r="F127" i="13"/>
  <c r="F98" i="13"/>
  <c r="G107" i="13"/>
  <c r="G124" i="13"/>
  <c r="F97" i="13"/>
  <c r="P48" i="13" s="1"/>
  <c r="X48" i="13" s="1"/>
  <c r="F47" i="13"/>
  <c r="F68" i="13"/>
  <c r="O52" i="13"/>
  <c r="F124" i="13"/>
  <c r="F125" i="13"/>
  <c r="F126" i="13"/>
  <c r="G125" i="13"/>
  <c r="G71" i="13"/>
  <c r="F71" i="13"/>
  <c r="G75" i="13"/>
  <c r="F75" i="13"/>
  <c r="O53" i="13"/>
  <c r="G131" i="13"/>
  <c r="F131" i="13"/>
  <c r="P53" i="13" s="1"/>
  <c r="X53" i="13" s="1"/>
  <c r="F76" i="13"/>
  <c r="F132" i="13"/>
  <c r="F77" i="13"/>
  <c r="F133" i="13"/>
  <c r="F78" i="13"/>
  <c r="G78" i="13"/>
  <c r="F134" i="13"/>
  <c r="G134" i="13"/>
  <c r="G80" i="13"/>
  <c r="G136" i="13"/>
  <c r="G50" i="13"/>
  <c r="G57" i="13"/>
  <c r="G66" i="13"/>
  <c r="O49" i="13"/>
  <c r="G115" i="13"/>
  <c r="G128" i="13"/>
  <c r="G150" i="13"/>
  <c r="F82" i="13"/>
  <c r="G82" i="13"/>
  <c r="F138" i="13"/>
  <c r="O54" i="13"/>
  <c r="G138" i="13"/>
  <c r="F83" i="13"/>
  <c r="F139" i="13"/>
  <c r="F84" i="13"/>
  <c r="F140" i="13"/>
  <c r="F85" i="13"/>
  <c r="F141" i="13"/>
  <c r="G45" i="13"/>
  <c r="G61" i="13"/>
  <c r="G79" i="13"/>
  <c r="G91" i="13"/>
  <c r="G96" i="13"/>
  <c r="G98" i="13"/>
  <c r="G141" i="13"/>
  <c r="G145" i="13"/>
  <c r="F145" i="13"/>
  <c r="O55" i="13"/>
  <c r="F90" i="13"/>
  <c r="P47" i="13" s="1"/>
  <c r="X47" i="13" s="1"/>
  <c r="F147" i="13"/>
  <c r="F92" i="13"/>
  <c r="F148" i="13"/>
  <c r="G93" i="13"/>
  <c r="G149" i="13"/>
  <c r="F42" i="13"/>
  <c r="G111" i="13"/>
  <c r="G56" i="13"/>
  <c r="G84" i="13"/>
  <c r="G97" i="13"/>
  <c r="G112" i="13"/>
  <c r="G140" i="13"/>
  <c r="G58" i="13"/>
  <c r="G73" i="13"/>
  <c r="G86" i="13"/>
  <c r="G101" i="13"/>
  <c r="G114" i="13"/>
  <c r="G129" i="13"/>
  <c r="G142" i="13"/>
  <c r="G62" i="13"/>
  <c r="G77" i="13"/>
  <c r="G90" i="13"/>
  <c r="G105" i="13"/>
  <c r="G118" i="13"/>
  <c r="G133" i="13"/>
  <c r="G146" i="13"/>
  <c r="G43" i="13"/>
  <c r="G64" i="13"/>
  <c r="G92" i="13"/>
  <c r="G120" i="13"/>
  <c r="G148" i="13"/>
  <c r="G41" i="13"/>
  <c r="G49" i="13"/>
  <c r="U41" i="13" s="1"/>
  <c r="U44" i="13" l="1"/>
  <c r="J44" i="13"/>
  <c r="U52" i="13"/>
  <c r="J52" i="13"/>
  <c r="J49" i="13"/>
  <c r="U49" i="13"/>
  <c r="J41" i="13"/>
  <c r="U53" i="13"/>
  <c r="J53" i="13"/>
  <c r="U48" i="13"/>
  <c r="J48" i="13"/>
  <c r="J43" i="13"/>
  <c r="U43" i="13"/>
  <c r="U40" i="13"/>
  <c r="V40" i="13" s="1"/>
  <c r="J40" i="13"/>
  <c r="K40" i="13" s="1"/>
  <c r="P55" i="13"/>
  <c r="X55" i="13" s="1"/>
  <c r="P40" i="13"/>
  <c r="X40" i="13" s="1"/>
  <c r="Y40" i="13" s="1"/>
  <c r="U55" i="13"/>
  <c r="J55" i="13"/>
  <c r="P54" i="13"/>
  <c r="X54" i="13" s="1"/>
  <c r="J45" i="13"/>
  <c r="U45" i="13"/>
  <c r="P44" i="13"/>
  <c r="X44" i="13" s="1"/>
  <c r="Y44" i="13" s="1"/>
  <c r="U42" i="13"/>
  <c r="P49" i="13"/>
  <c r="X49" i="13" s="1"/>
  <c r="Y48" i="13" s="1"/>
  <c r="AD42" i="13" s="1"/>
  <c r="AE42" i="13" s="1"/>
  <c r="P43" i="13"/>
  <c r="X43" i="13" s="1"/>
  <c r="P41" i="13"/>
  <c r="X41" i="13" s="1"/>
  <c r="U50" i="13"/>
  <c r="J50" i="13"/>
  <c r="U51" i="13"/>
  <c r="J51" i="13"/>
  <c r="J54" i="13"/>
  <c r="U54" i="13"/>
  <c r="P52" i="13"/>
  <c r="X52" i="13" s="1"/>
  <c r="P45" i="13"/>
  <c r="X45" i="13" s="1"/>
  <c r="J46" i="13"/>
  <c r="U46" i="13"/>
  <c r="P46" i="13"/>
  <c r="X46" i="13" s="1"/>
  <c r="J47" i="13"/>
  <c r="U47" i="13"/>
  <c r="P50" i="13"/>
  <c r="X50" i="13" s="1"/>
  <c r="K52" i="13" l="1"/>
  <c r="K48" i="13"/>
  <c r="V52" i="13"/>
  <c r="Y52" i="13"/>
  <c r="AD43" i="13" s="1"/>
  <c r="AE43" i="13" s="1"/>
  <c r="V48" i="13"/>
  <c r="AA42" i="13" s="1"/>
  <c r="AB42" i="13" s="1"/>
  <c r="K44" i="13"/>
  <c r="V44" i="13"/>
  <c r="AA43" i="13" l="1"/>
  <c r="AB43" i="13" s="1"/>
  <c r="D151" i="12" l="1"/>
  <c r="C151" i="12"/>
  <c r="D150" i="12"/>
  <c r="C150" i="12"/>
  <c r="D149" i="12"/>
  <c r="C149" i="12"/>
  <c r="D148" i="12"/>
  <c r="C148" i="12"/>
  <c r="C147" i="12"/>
  <c r="D146" i="12"/>
  <c r="C146" i="12"/>
  <c r="D145" i="12"/>
  <c r="C145" i="12"/>
  <c r="D144" i="12"/>
  <c r="G143" i="12" s="1"/>
  <c r="C144" i="12"/>
  <c r="D143" i="12"/>
  <c r="C143" i="12"/>
  <c r="D142" i="12"/>
  <c r="C142" i="12"/>
  <c r="D141" i="12"/>
  <c r="G139" i="12" s="1"/>
  <c r="C141" i="12"/>
  <c r="C140" i="12"/>
  <c r="D139" i="12"/>
  <c r="C139" i="12"/>
  <c r="D138" i="12"/>
  <c r="C138" i="12"/>
  <c r="D137" i="12"/>
  <c r="C137" i="12"/>
  <c r="D136" i="12"/>
  <c r="C136" i="12"/>
  <c r="D135" i="12"/>
  <c r="G135" i="12" s="1"/>
  <c r="C135" i="12"/>
  <c r="D134" i="12"/>
  <c r="C134" i="12"/>
  <c r="C133" i="12"/>
  <c r="D132" i="12"/>
  <c r="G132" i="12" s="1"/>
  <c r="C132" i="12"/>
  <c r="E131" i="12"/>
  <c r="O53" i="12" s="1"/>
  <c r="D131" i="12"/>
  <c r="C131" i="12"/>
  <c r="D130" i="12"/>
  <c r="C130" i="12"/>
  <c r="D129" i="12"/>
  <c r="C129" i="12"/>
  <c r="D128" i="12"/>
  <c r="G126" i="12" s="1"/>
  <c r="C128" i="12"/>
  <c r="D127" i="12"/>
  <c r="C127" i="12"/>
  <c r="C126" i="12"/>
  <c r="D125" i="12"/>
  <c r="C125" i="12"/>
  <c r="D124" i="12"/>
  <c r="C124" i="12"/>
  <c r="D123" i="12"/>
  <c r="C123" i="12"/>
  <c r="D122" i="12"/>
  <c r="G122" i="12" s="1"/>
  <c r="C122" i="12"/>
  <c r="D121" i="12"/>
  <c r="C121" i="12"/>
  <c r="D120" i="12"/>
  <c r="C120" i="12"/>
  <c r="C119" i="12"/>
  <c r="D118" i="12"/>
  <c r="G117" i="12" s="1"/>
  <c r="C118" i="12"/>
  <c r="D117" i="12"/>
  <c r="C117" i="12"/>
  <c r="D116" i="12"/>
  <c r="C116" i="12"/>
  <c r="D115" i="12"/>
  <c r="C115" i="12"/>
  <c r="D114" i="12"/>
  <c r="G113" i="12" s="1"/>
  <c r="C114" i="12"/>
  <c r="D113" i="12"/>
  <c r="G111" i="12" s="1"/>
  <c r="C113" i="12"/>
  <c r="C112" i="12"/>
  <c r="D111" i="12"/>
  <c r="C111" i="12"/>
  <c r="D110" i="12"/>
  <c r="C110" i="12"/>
  <c r="D109" i="12"/>
  <c r="C109" i="12"/>
  <c r="D108" i="12"/>
  <c r="C108" i="12"/>
  <c r="D107" i="12"/>
  <c r="C107" i="12"/>
  <c r="D106" i="12"/>
  <c r="C106" i="12"/>
  <c r="C105" i="12"/>
  <c r="D104" i="12"/>
  <c r="C104" i="12"/>
  <c r="E103" i="12"/>
  <c r="D103" i="12"/>
  <c r="C103" i="12"/>
  <c r="D102" i="12"/>
  <c r="C102" i="12"/>
  <c r="D101" i="12"/>
  <c r="C101" i="12"/>
  <c r="D100" i="12"/>
  <c r="C100" i="12"/>
  <c r="E99" i="12"/>
  <c r="D99" i="12"/>
  <c r="C99" i="12"/>
  <c r="C98" i="12"/>
  <c r="D97" i="12"/>
  <c r="C97" i="12"/>
  <c r="D96" i="12"/>
  <c r="C96" i="12"/>
  <c r="D95" i="12"/>
  <c r="C95" i="12"/>
  <c r="D94" i="12"/>
  <c r="C94" i="12"/>
  <c r="D93" i="12"/>
  <c r="C93" i="12"/>
  <c r="D92" i="12"/>
  <c r="C92" i="12"/>
  <c r="C91" i="12"/>
  <c r="D90" i="12"/>
  <c r="C90" i="12"/>
  <c r="D89" i="12"/>
  <c r="C89" i="12"/>
  <c r="D88" i="12"/>
  <c r="G87" i="12" s="1"/>
  <c r="C88" i="12"/>
  <c r="D87" i="12"/>
  <c r="C87" i="12"/>
  <c r="D86" i="12"/>
  <c r="G85" i="12" s="1"/>
  <c r="C86" i="12"/>
  <c r="D85" i="12"/>
  <c r="G83" i="12" s="1"/>
  <c r="C85" i="12"/>
  <c r="C84" i="12"/>
  <c r="D83" i="12"/>
  <c r="C83" i="12"/>
  <c r="D82" i="12"/>
  <c r="C82" i="12"/>
  <c r="D81" i="12"/>
  <c r="C81" i="12"/>
  <c r="D80" i="12"/>
  <c r="C80" i="12"/>
  <c r="D79" i="12"/>
  <c r="C79" i="12"/>
  <c r="D78" i="12"/>
  <c r="C78" i="12"/>
  <c r="C77" i="12"/>
  <c r="D76" i="12"/>
  <c r="G76" i="12" s="1"/>
  <c r="C76" i="12"/>
  <c r="E75" i="12"/>
  <c r="O45" i="12" s="1"/>
  <c r="D75" i="12"/>
  <c r="C75" i="12"/>
  <c r="D74" i="12"/>
  <c r="C74" i="12"/>
  <c r="D73" i="12"/>
  <c r="G72" i="12" s="1"/>
  <c r="C73" i="12"/>
  <c r="D72" i="12"/>
  <c r="G70" i="12" s="1"/>
  <c r="C72" i="12"/>
  <c r="D71" i="12"/>
  <c r="C71" i="12"/>
  <c r="C70" i="12"/>
  <c r="D69" i="12"/>
  <c r="C69" i="12"/>
  <c r="D68" i="12"/>
  <c r="G68" i="12" s="1"/>
  <c r="C68" i="12"/>
  <c r="D67" i="12"/>
  <c r="C67" i="12"/>
  <c r="D66" i="12"/>
  <c r="C66" i="12"/>
  <c r="D65" i="12"/>
  <c r="C65" i="12"/>
  <c r="D64" i="12"/>
  <c r="G63" i="12" s="1"/>
  <c r="C64" i="12"/>
  <c r="C63" i="12"/>
  <c r="D62" i="12"/>
  <c r="C62" i="12"/>
  <c r="D61" i="12"/>
  <c r="C61" i="12"/>
  <c r="E60" i="12"/>
  <c r="D60" i="12"/>
  <c r="G59" i="12" s="1"/>
  <c r="C60" i="12"/>
  <c r="D59" i="12"/>
  <c r="C59" i="12"/>
  <c r="D58" i="12"/>
  <c r="C58" i="12"/>
  <c r="D57" i="12"/>
  <c r="C57" i="12"/>
  <c r="C56" i="12"/>
  <c r="D55" i="12"/>
  <c r="G54" i="12" s="1"/>
  <c r="C55" i="12"/>
  <c r="D54" i="12"/>
  <c r="C54" i="12"/>
  <c r="D53" i="12"/>
  <c r="C53" i="12"/>
  <c r="E52" i="12"/>
  <c r="D52" i="12"/>
  <c r="C52" i="12"/>
  <c r="D51" i="12"/>
  <c r="C51" i="12"/>
  <c r="D50" i="12"/>
  <c r="C50" i="12"/>
  <c r="C49" i="12"/>
  <c r="D48" i="12"/>
  <c r="C48" i="12"/>
  <c r="D47" i="12"/>
  <c r="G47" i="12" s="1"/>
  <c r="C47" i="12"/>
  <c r="D46" i="12"/>
  <c r="C46" i="12"/>
  <c r="D45" i="12"/>
  <c r="C45" i="12"/>
  <c r="E44" i="12"/>
  <c r="F43" i="12" s="1"/>
  <c r="D44" i="12"/>
  <c r="G42" i="12" s="1"/>
  <c r="C44" i="12"/>
  <c r="E43" i="12"/>
  <c r="D43" i="12"/>
  <c r="C43" i="12"/>
  <c r="C42" i="12"/>
  <c r="D41" i="12"/>
  <c r="C41" i="12"/>
  <c r="D40" i="12"/>
  <c r="C40" i="12"/>
  <c r="S32" i="12"/>
  <c r="E151" i="12" s="1"/>
  <c r="R32" i="12"/>
  <c r="E144" i="12" s="1"/>
  <c r="Q32" i="12"/>
  <c r="E137" i="12" s="1"/>
  <c r="P32" i="12"/>
  <c r="E130" i="12" s="1"/>
  <c r="O32" i="12"/>
  <c r="E123" i="12" s="1"/>
  <c r="N32" i="12"/>
  <c r="E116" i="12" s="1"/>
  <c r="M32" i="12"/>
  <c r="E109" i="12" s="1"/>
  <c r="L32" i="12"/>
  <c r="E102" i="12" s="1"/>
  <c r="K32" i="12"/>
  <c r="E95" i="12" s="1"/>
  <c r="J32" i="12"/>
  <c r="E88" i="12" s="1"/>
  <c r="I32" i="12"/>
  <c r="E81" i="12" s="1"/>
  <c r="H32" i="12"/>
  <c r="E74" i="12" s="1"/>
  <c r="G32" i="12"/>
  <c r="E67" i="12" s="1"/>
  <c r="F32" i="12"/>
  <c r="E32" i="12"/>
  <c r="E53" i="12" s="1"/>
  <c r="G52" i="12" s="1"/>
  <c r="D32" i="12"/>
  <c r="E46" i="12" s="1"/>
  <c r="S31" i="12"/>
  <c r="E150" i="12" s="1"/>
  <c r="R31" i="12"/>
  <c r="E143" i="12" s="1"/>
  <c r="Q31" i="12"/>
  <c r="E136" i="12" s="1"/>
  <c r="P31" i="12"/>
  <c r="E129" i="12" s="1"/>
  <c r="O31" i="12"/>
  <c r="E122" i="12" s="1"/>
  <c r="N31" i="12"/>
  <c r="E115" i="12" s="1"/>
  <c r="M31" i="12"/>
  <c r="E108" i="12" s="1"/>
  <c r="L31" i="12"/>
  <c r="E101" i="12" s="1"/>
  <c r="K31" i="12"/>
  <c r="E94" i="12" s="1"/>
  <c r="J31" i="12"/>
  <c r="E87" i="12" s="1"/>
  <c r="I31" i="12"/>
  <c r="E80" i="12" s="1"/>
  <c r="H31" i="12"/>
  <c r="E73" i="12" s="1"/>
  <c r="G31" i="12"/>
  <c r="E66" i="12" s="1"/>
  <c r="F31" i="12"/>
  <c r="E59" i="12" s="1"/>
  <c r="E31" i="12"/>
  <c r="D31" i="12"/>
  <c r="E45" i="12" s="1"/>
  <c r="G44" i="12" s="1"/>
  <c r="S30" i="12"/>
  <c r="E149" i="12" s="1"/>
  <c r="R30" i="12"/>
  <c r="E142" i="12" s="1"/>
  <c r="Q30" i="12"/>
  <c r="E135" i="12" s="1"/>
  <c r="P30" i="12"/>
  <c r="E128" i="12" s="1"/>
  <c r="O30" i="12"/>
  <c r="E121" i="12" s="1"/>
  <c r="N30" i="12"/>
  <c r="E114" i="12" s="1"/>
  <c r="M30" i="12"/>
  <c r="E107" i="12" s="1"/>
  <c r="L30" i="12"/>
  <c r="E100" i="12" s="1"/>
  <c r="K30" i="12"/>
  <c r="E93" i="12" s="1"/>
  <c r="J30" i="12"/>
  <c r="E86" i="12" s="1"/>
  <c r="I30" i="12"/>
  <c r="E79" i="12" s="1"/>
  <c r="H30" i="12"/>
  <c r="E72" i="12" s="1"/>
  <c r="G30" i="12"/>
  <c r="E65" i="12" s="1"/>
  <c r="F30" i="12"/>
  <c r="E58" i="12" s="1"/>
  <c r="E30" i="12"/>
  <c r="E51" i="12" s="1"/>
  <c r="G51" i="12" s="1"/>
  <c r="D30" i="12"/>
  <c r="S29" i="12"/>
  <c r="E148" i="12" s="1"/>
  <c r="R29" i="12"/>
  <c r="E141" i="12" s="1"/>
  <c r="Q29" i="12"/>
  <c r="E134" i="12" s="1"/>
  <c r="P29" i="12"/>
  <c r="E127" i="12" s="1"/>
  <c r="O29" i="12"/>
  <c r="E120" i="12" s="1"/>
  <c r="N29" i="12"/>
  <c r="E113" i="12" s="1"/>
  <c r="M29" i="12"/>
  <c r="E106" i="12" s="1"/>
  <c r="L29" i="12"/>
  <c r="K29" i="12"/>
  <c r="E92" i="12" s="1"/>
  <c r="J29" i="12"/>
  <c r="E85" i="12" s="1"/>
  <c r="I29" i="12"/>
  <c r="E78" i="12" s="1"/>
  <c r="H29" i="12"/>
  <c r="E71" i="12" s="1"/>
  <c r="G29" i="12"/>
  <c r="E64" i="12" s="1"/>
  <c r="F29" i="12"/>
  <c r="E57" i="12" s="1"/>
  <c r="E29" i="12"/>
  <c r="E50" i="12" s="1"/>
  <c r="D29" i="12"/>
  <c r="S28" i="12"/>
  <c r="E147" i="12" s="1"/>
  <c r="R28" i="12"/>
  <c r="E140" i="12" s="1"/>
  <c r="Q28" i="12"/>
  <c r="E133" i="12" s="1"/>
  <c r="P28" i="12"/>
  <c r="E126" i="12" s="1"/>
  <c r="O28" i="12"/>
  <c r="E119" i="12" s="1"/>
  <c r="N28" i="12"/>
  <c r="E112" i="12" s="1"/>
  <c r="M28" i="12"/>
  <c r="E105" i="12" s="1"/>
  <c r="L28" i="12"/>
  <c r="E98" i="12" s="1"/>
  <c r="K28" i="12"/>
  <c r="E91" i="12" s="1"/>
  <c r="J28" i="12"/>
  <c r="E84" i="12" s="1"/>
  <c r="I28" i="12"/>
  <c r="E77" i="12" s="1"/>
  <c r="H28" i="12"/>
  <c r="E70" i="12" s="1"/>
  <c r="G28" i="12"/>
  <c r="E63" i="12" s="1"/>
  <c r="F28" i="12"/>
  <c r="E56" i="12" s="1"/>
  <c r="E28" i="12"/>
  <c r="E49" i="12" s="1"/>
  <c r="D28" i="12"/>
  <c r="E42" i="12" s="1"/>
  <c r="S27" i="12"/>
  <c r="E146" i="12" s="1"/>
  <c r="R27" i="12"/>
  <c r="E139" i="12" s="1"/>
  <c r="Q27" i="12"/>
  <c r="E132" i="12" s="1"/>
  <c r="P27" i="12"/>
  <c r="E125" i="12" s="1"/>
  <c r="O27" i="12"/>
  <c r="E118" i="12" s="1"/>
  <c r="N27" i="12"/>
  <c r="E111" i="12" s="1"/>
  <c r="M27" i="12"/>
  <c r="E104" i="12" s="1"/>
  <c r="L27" i="12"/>
  <c r="E97" i="12" s="1"/>
  <c r="F96" i="12" s="1"/>
  <c r="K27" i="12"/>
  <c r="E90" i="12" s="1"/>
  <c r="J27" i="12"/>
  <c r="E83" i="12" s="1"/>
  <c r="I27" i="12"/>
  <c r="E76" i="12" s="1"/>
  <c r="H27" i="12"/>
  <c r="E69" i="12" s="1"/>
  <c r="G27" i="12"/>
  <c r="E62" i="12" s="1"/>
  <c r="F27" i="12"/>
  <c r="E55" i="12" s="1"/>
  <c r="E27" i="12"/>
  <c r="E48" i="12" s="1"/>
  <c r="F47" i="12" s="1"/>
  <c r="D27" i="12"/>
  <c r="E41" i="12" s="1"/>
  <c r="S26" i="12"/>
  <c r="E145" i="12" s="1"/>
  <c r="O55" i="12" s="1"/>
  <c r="R26" i="12"/>
  <c r="E138" i="12" s="1"/>
  <c r="O54" i="12" s="1"/>
  <c r="Q26" i="12"/>
  <c r="P26" i="12"/>
  <c r="E124" i="12" s="1"/>
  <c r="O52" i="12" s="1"/>
  <c r="O26" i="12"/>
  <c r="E117" i="12" s="1"/>
  <c r="O51" i="12" s="1"/>
  <c r="N26" i="12"/>
  <c r="E110" i="12" s="1"/>
  <c r="O50" i="12" s="1"/>
  <c r="M26" i="12"/>
  <c r="L26" i="12"/>
  <c r="E96" i="12" s="1"/>
  <c r="K26" i="12"/>
  <c r="E89" i="12" s="1"/>
  <c r="O47" i="12" s="1"/>
  <c r="J26" i="12"/>
  <c r="E82" i="12" s="1"/>
  <c r="O46" i="12" s="1"/>
  <c r="I26" i="12"/>
  <c r="H26" i="12"/>
  <c r="E68" i="12" s="1"/>
  <c r="O44" i="12" s="1"/>
  <c r="G26" i="12"/>
  <c r="E61" i="12" s="1"/>
  <c r="O43" i="12" s="1"/>
  <c r="F26" i="12"/>
  <c r="E54" i="12" s="1"/>
  <c r="O42" i="12" s="1"/>
  <c r="E26" i="12"/>
  <c r="E47" i="12" s="1"/>
  <c r="O41" i="12" s="1"/>
  <c r="D26" i="12"/>
  <c r="E40" i="12" s="1"/>
  <c r="O40" i="12" s="1"/>
  <c r="G100" i="12" l="1"/>
  <c r="G99" i="12"/>
  <c r="F99" i="12"/>
  <c r="P48" i="12"/>
  <c r="X48" i="12" s="1"/>
  <c r="F54" i="12"/>
  <c r="F112" i="12"/>
  <c r="F111" i="12"/>
  <c r="F113" i="12"/>
  <c r="F50" i="12"/>
  <c r="G94" i="12"/>
  <c r="F61" i="12"/>
  <c r="P43" i="12" s="1"/>
  <c r="X43" i="12" s="1"/>
  <c r="F63" i="12"/>
  <c r="F62" i="12"/>
  <c r="F119" i="12"/>
  <c r="F118" i="12"/>
  <c r="F120" i="12"/>
  <c r="G121" i="12"/>
  <c r="F124" i="12"/>
  <c r="F126" i="12"/>
  <c r="G125" i="12"/>
  <c r="F125" i="12"/>
  <c r="G127" i="12"/>
  <c r="F127" i="12"/>
  <c r="F98" i="12"/>
  <c r="G119" i="12"/>
  <c r="G75" i="12"/>
  <c r="F75" i="12"/>
  <c r="P45" i="12" s="1"/>
  <c r="X45" i="12" s="1"/>
  <c r="G131" i="12"/>
  <c r="F131" i="12"/>
  <c r="F76" i="12"/>
  <c r="F77" i="12"/>
  <c r="F132" i="12"/>
  <c r="F133" i="12"/>
  <c r="F78" i="12"/>
  <c r="G78" i="12"/>
  <c r="F134" i="12"/>
  <c r="G134" i="12"/>
  <c r="G80" i="12"/>
  <c r="G136" i="12"/>
  <c r="G50" i="12"/>
  <c r="U41" i="12" s="1"/>
  <c r="G57" i="12"/>
  <c r="G66" i="12"/>
  <c r="O49" i="12"/>
  <c r="G115" i="12"/>
  <c r="G128" i="12"/>
  <c r="G150" i="12"/>
  <c r="F145" i="12"/>
  <c r="O48" i="12"/>
  <c r="F40" i="12"/>
  <c r="P40" i="12" s="1"/>
  <c r="X40" i="12" s="1"/>
  <c r="G40" i="12"/>
  <c r="G103" i="12"/>
  <c r="F103" i="12"/>
  <c r="F48" i="12"/>
  <c r="P41" i="12" s="1"/>
  <c r="X41" i="12" s="1"/>
  <c r="F49" i="12"/>
  <c r="G48" i="12"/>
  <c r="J41" i="12" s="1"/>
  <c r="F104" i="12"/>
  <c r="F105" i="12"/>
  <c r="F106" i="12"/>
  <c r="G106" i="12"/>
  <c r="G108" i="12"/>
  <c r="G147" i="12"/>
  <c r="F110" i="12"/>
  <c r="P50" i="12" s="1"/>
  <c r="X50" i="12" s="1"/>
  <c r="G110" i="12"/>
  <c r="F55" i="12"/>
  <c r="G55" i="12"/>
  <c r="F56" i="12"/>
  <c r="F57" i="12"/>
  <c r="F117" i="12"/>
  <c r="P51" i="12" s="1"/>
  <c r="X51" i="12" s="1"/>
  <c r="F64" i="12"/>
  <c r="G65" i="12"/>
  <c r="G89" i="12"/>
  <c r="F68" i="12"/>
  <c r="F70" i="12"/>
  <c r="F69" i="12"/>
  <c r="G69" i="12"/>
  <c r="J44" i="12" s="1"/>
  <c r="G71" i="12"/>
  <c r="F71" i="12"/>
  <c r="G107" i="12"/>
  <c r="G124" i="12"/>
  <c r="F82" i="12"/>
  <c r="G82" i="12"/>
  <c r="F138" i="12"/>
  <c r="G138" i="12"/>
  <c r="F84" i="12"/>
  <c r="F83" i="12"/>
  <c r="F140" i="12"/>
  <c r="F139" i="12"/>
  <c r="F85" i="12"/>
  <c r="F141" i="12"/>
  <c r="G41" i="12"/>
  <c r="G45" i="12"/>
  <c r="G61" i="12"/>
  <c r="G79" i="12"/>
  <c r="G91" i="12"/>
  <c r="G96" i="12"/>
  <c r="G98" i="12"/>
  <c r="G141" i="12"/>
  <c r="G145" i="12"/>
  <c r="F89" i="12"/>
  <c r="F91" i="12"/>
  <c r="F90" i="12"/>
  <c r="F147" i="12"/>
  <c r="F146" i="12"/>
  <c r="F92" i="12"/>
  <c r="F148" i="12"/>
  <c r="G93" i="12"/>
  <c r="G149" i="12"/>
  <c r="F42" i="12"/>
  <c r="G104" i="12"/>
  <c r="G56" i="12"/>
  <c r="J42" i="12" s="1"/>
  <c r="G84" i="12"/>
  <c r="G97" i="12"/>
  <c r="G112" i="12"/>
  <c r="G140" i="12"/>
  <c r="F97" i="12"/>
  <c r="G58" i="12"/>
  <c r="G73" i="12"/>
  <c r="G86" i="12"/>
  <c r="G101" i="12"/>
  <c r="G114" i="12"/>
  <c r="G129" i="12"/>
  <c r="G142" i="12"/>
  <c r="G62" i="12"/>
  <c r="G77" i="12"/>
  <c r="G90" i="12"/>
  <c r="G105" i="12"/>
  <c r="G118" i="12"/>
  <c r="J51" i="12" s="1"/>
  <c r="G133" i="12"/>
  <c r="G146" i="12"/>
  <c r="F41" i="12"/>
  <c r="G43" i="12"/>
  <c r="G64" i="12"/>
  <c r="G92" i="12"/>
  <c r="G120" i="12"/>
  <c r="G148" i="12"/>
  <c r="G49" i="12"/>
  <c r="J47" i="12" l="1"/>
  <c r="U47" i="12"/>
  <c r="U42" i="12"/>
  <c r="U52" i="12"/>
  <c r="J52" i="12"/>
  <c r="Y48" i="12"/>
  <c r="U48" i="12"/>
  <c r="V48" i="12" s="1"/>
  <c r="AA42" i="12" s="1"/>
  <c r="AB42" i="12" s="1"/>
  <c r="J48" i="12"/>
  <c r="J49" i="12"/>
  <c r="U49" i="12"/>
  <c r="U40" i="12"/>
  <c r="V40" i="12" s="1"/>
  <c r="J40" i="12"/>
  <c r="J45" i="12"/>
  <c r="K44" i="12" s="1"/>
  <c r="U45" i="12"/>
  <c r="J43" i="12"/>
  <c r="U43" i="12"/>
  <c r="U51" i="12"/>
  <c r="P55" i="12"/>
  <c r="X55" i="12" s="1"/>
  <c r="U55" i="12"/>
  <c r="J55" i="12"/>
  <c r="P54" i="12"/>
  <c r="X54" i="12" s="1"/>
  <c r="J46" i="12"/>
  <c r="U46" i="12"/>
  <c r="U44" i="12"/>
  <c r="P53" i="12"/>
  <c r="X53" i="12" s="1"/>
  <c r="P42" i="12"/>
  <c r="X42" i="12" s="1"/>
  <c r="J50" i="12"/>
  <c r="U50" i="12"/>
  <c r="P52" i="12"/>
  <c r="X52" i="12" s="1"/>
  <c r="Y52" i="12" s="1"/>
  <c r="Y40" i="12"/>
  <c r="P47" i="12"/>
  <c r="X47" i="12" s="1"/>
  <c r="J54" i="12"/>
  <c r="U54" i="12"/>
  <c r="P46" i="12"/>
  <c r="X46" i="12" s="1"/>
  <c r="P44" i="12"/>
  <c r="X44" i="12" s="1"/>
  <c r="P49" i="12"/>
  <c r="X49" i="12" s="1"/>
  <c r="U53" i="12"/>
  <c r="J53" i="12"/>
  <c r="AD42" i="12" l="1"/>
  <c r="AE42" i="12" s="1"/>
  <c r="Y44" i="12"/>
  <c r="AD43" i="12"/>
  <c r="AE43" i="12" s="1"/>
  <c r="K40" i="12"/>
  <c r="V52" i="12"/>
  <c r="AA43" i="12" s="1"/>
  <c r="AB43" i="12" s="1"/>
  <c r="K52" i="12"/>
  <c r="V44" i="12"/>
  <c r="K48" i="12"/>
  <c r="D151" i="25" l="1"/>
  <c r="C151" i="25"/>
  <c r="D150" i="25"/>
  <c r="C150" i="25"/>
  <c r="D149" i="25"/>
  <c r="C149" i="25"/>
  <c r="D148" i="25"/>
  <c r="C148" i="25"/>
  <c r="C147" i="25"/>
  <c r="D146" i="25"/>
  <c r="C146" i="25"/>
  <c r="D145" i="25"/>
  <c r="C145" i="25"/>
  <c r="D144" i="25"/>
  <c r="G143" i="25" s="1"/>
  <c r="C144" i="25"/>
  <c r="D143" i="25"/>
  <c r="C143" i="25"/>
  <c r="D142" i="25"/>
  <c r="C142" i="25"/>
  <c r="D141" i="25"/>
  <c r="C141" i="25"/>
  <c r="E140" i="25"/>
  <c r="F139" i="25" s="1"/>
  <c r="C140" i="25"/>
  <c r="D139" i="25"/>
  <c r="C139" i="25"/>
  <c r="E138" i="25"/>
  <c r="D138" i="25"/>
  <c r="C138" i="25"/>
  <c r="D137" i="25"/>
  <c r="C137" i="25"/>
  <c r="E136" i="25"/>
  <c r="D136" i="25"/>
  <c r="G135" i="25" s="1"/>
  <c r="C136" i="25"/>
  <c r="D135" i="25"/>
  <c r="C135" i="25"/>
  <c r="E134" i="25"/>
  <c r="F133" i="25" s="1"/>
  <c r="D134" i="25"/>
  <c r="G133" i="25" s="1"/>
  <c r="C134" i="25"/>
  <c r="C133" i="25"/>
  <c r="E132" i="25"/>
  <c r="F131" i="25" s="1"/>
  <c r="P53" i="25" s="1"/>
  <c r="X53" i="25" s="1"/>
  <c r="D132" i="25"/>
  <c r="C132" i="25"/>
  <c r="D131" i="25"/>
  <c r="C131" i="25"/>
  <c r="E130" i="25"/>
  <c r="D130" i="25"/>
  <c r="G129" i="25" s="1"/>
  <c r="C130" i="25"/>
  <c r="D129" i="25"/>
  <c r="C129" i="25"/>
  <c r="E128" i="25"/>
  <c r="D128" i="25"/>
  <c r="C128" i="25"/>
  <c r="D127" i="25"/>
  <c r="G125" i="25" s="1"/>
  <c r="C127" i="25"/>
  <c r="C126" i="25"/>
  <c r="D125" i="25"/>
  <c r="C125" i="25"/>
  <c r="D124" i="25"/>
  <c r="C124" i="25"/>
  <c r="D123" i="25"/>
  <c r="C123" i="25"/>
  <c r="D122" i="25"/>
  <c r="G121" i="25" s="1"/>
  <c r="C122" i="25"/>
  <c r="D121" i="25"/>
  <c r="G119" i="25" s="1"/>
  <c r="C121" i="25"/>
  <c r="D120" i="25"/>
  <c r="C120" i="25"/>
  <c r="C119" i="25"/>
  <c r="D118" i="25"/>
  <c r="C118" i="25"/>
  <c r="E117" i="25"/>
  <c r="D117" i="25"/>
  <c r="G117" i="25" s="1"/>
  <c r="C117" i="25"/>
  <c r="D116" i="25"/>
  <c r="C116" i="25"/>
  <c r="D115" i="25"/>
  <c r="C115" i="25"/>
  <c r="D114" i="25"/>
  <c r="C114" i="25"/>
  <c r="D113" i="25"/>
  <c r="G112" i="25" s="1"/>
  <c r="C113" i="25"/>
  <c r="C112" i="25"/>
  <c r="E111" i="25"/>
  <c r="D111" i="25"/>
  <c r="C111" i="25"/>
  <c r="D110" i="25"/>
  <c r="C110" i="25"/>
  <c r="D109" i="25"/>
  <c r="G108" i="25" s="1"/>
  <c r="C109" i="25"/>
  <c r="D108" i="25"/>
  <c r="C108" i="25"/>
  <c r="E107" i="25"/>
  <c r="D107" i="25"/>
  <c r="C107" i="25"/>
  <c r="D106" i="25"/>
  <c r="C106" i="25"/>
  <c r="E105" i="25"/>
  <c r="C105" i="25"/>
  <c r="D104" i="25"/>
  <c r="C104" i="25"/>
  <c r="D103" i="25"/>
  <c r="C103" i="25"/>
  <c r="D102" i="25"/>
  <c r="C102" i="25"/>
  <c r="E101" i="25"/>
  <c r="D101" i="25"/>
  <c r="C101" i="25"/>
  <c r="D100" i="25"/>
  <c r="C100" i="25"/>
  <c r="E99" i="25"/>
  <c r="D99" i="25"/>
  <c r="C99" i="25"/>
  <c r="C98" i="25"/>
  <c r="D97" i="25"/>
  <c r="C97" i="25"/>
  <c r="D96" i="25"/>
  <c r="C96" i="25"/>
  <c r="D95" i="25"/>
  <c r="C95" i="25"/>
  <c r="D94" i="25"/>
  <c r="C94" i="25"/>
  <c r="D93" i="25"/>
  <c r="C93" i="25"/>
  <c r="D92" i="25"/>
  <c r="C92" i="25"/>
  <c r="C91" i="25"/>
  <c r="D90" i="25"/>
  <c r="C90" i="25"/>
  <c r="D89" i="25"/>
  <c r="C89" i="25"/>
  <c r="D88" i="25"/>
  <c r="G87" i="25" s="1"/>
  <c r="C88" i="25"/>
  <c r="D87" i="25"/>
  <c r="C87" i="25"/>
  <c r="D86" i="25"/>
  <c r="G85" i="25" s="1"/>
  <c r="C86" i="25"/>
  <c r="D85" i="25"/>
  <c r="C85" i="25"/>
  <c r="E84" i="25"/>
  <c r="F83" i="25" s="1"/>
  <c r="C84" i="25"/>
  <c r="D83" i="25"/>
  <c r="C83" i="25"/>
  <c r="E82" i="25"/>
  <c r="O46" i="25" s="1"/>
  <c r="D82" i="25"/>
  <c r="C82" i="25"/>
  <c r="D81" i="25"/>
  <c r="C81" i="25"/>
  <c r="E80" i="25"/>
  <c r="D80" i="25"/>
  <c r="G79" i="25" s="1"/>
  <c r="C80" i="25"/>
  <c r="D79" i="25"/>
  <c r="C79" i="25"/>
  <c r="E78" i="25"/>
  <c r="D78" i="25"/>
  <c r="C78" i="25"/>
  <c r="C77" i="25"/>
  <c r="E76" i="25"/>
  <c r="F75" i="25" s="1"/>
  <c r="D76" i="25"/>
  <c r="G75" i="25" s="1"/>
  <c r="C76" i="25"/>
  <c r="D75" i="25"/>
  <c r="C75" i="25"/>
  <c r="E74" i="25"/>
  <c r="D74" i="25"/>
  <c r="C74" i="25"/>
  <c r="D73" i="25"/>
  <c r="C73" i="25"/>
  <c r="E72" i="25"/>
  <c r="G70" i="25" s="1"/>
  <c r="D72" i="25"/>
  <c r="G71" i="25" s="1"/>
  <c r="C72" i="25"/>
  <c r="D71" i="25"/>
  <c r="C71" i="25"/>
  <c r="C70" i="25"/>
  <c r="D69" i="25"/>
  <c r="C69" i="25"/>
  <c r="D68" i="25"/>
  <c r="C68" i="25"/>
  <c r="D67" i="25"/>
  <c r="C67" i="25"/>
  <c r="D66" i="25"/>
  <c r="C66" i="25"/>
  <c r="D65" i="25"/>
  <c r="G63" i="25" s="1"/>
  <c r="C65" i="25"/>
  <c r="D64" i="25"/>
  <c r="C64" i="25"/>
  <c r="C63" i="25"/>
  <c r="D62" i="25"/>
  <c r="C62" i="25"/>
  <c r="E61" i="25"/>
  <c r="D61" i="25"/>
  <c r="G61" i="25" s="1"/>
  <c r="C61" i="25"/>
  <c r="D60" i="25"/>
  <c r="C60" i="25"/>
  <c r="D59" i="25"/>
  <c r="C59" i="25"/>
  <c r="D58" i="25"/>
  <c r="C58" i="25"/>
  <c r="D57" i="25"/>
  <c r="C57" i="25"/>
  <c r="C56" i="25"/>
  <c r="D55" i="25"/>
  <c r="G54" i="25" s="1"/>
  <c r="C55" i="25"/>
  <c r="D54" i="25"/>
  <c r="C54" i="25"/>
  <c r="E53" i="25"/>
  <c r="D53" i="25"/>
  <c r="C53" i="25"/>
  <c r="D52" i="25"/>
  <c r="C52" i="25"/>
  <c r="D51" i="25"/>
  <c r="C51" i="25"/>
  <c r="D50" i="25"/>
  <c r="C50" i="25"/>
  <c r="C49" i="25"/>
  <c r="D48" i="25"/>
  <c r="C48" i="25"/>
  <c r="D47" i="25"/>
  <c r="C47" i="25"/>
  <c r="D46" i="25"/>
  <c r="C46" i="25"/>
  <c r="D45" i="25"/>
  <c r="C45" i="25"/>
  <c r="E44" i="25"/>
  <c r="D44" i="25"/>
  <c r="C44" i="25"/>
  <c r="D43" i="25"/>
  <c r="C43" i="25"/>
  <c r="C42" i="25"/>
  <c r="X41" i="25"/>
  <c r="D41" i="25"/>
  <c r="C41" i="25"/>
  <c r="D40" i="25"/>
  <c r="C40" i="25"/>
  <c r="S32" i="25"/>
  <c r="E151" i="25" s="1"/>
  <c r="R32" i="25"/>
  <c r="E144" i="25" s="1"/>
  <c r="Q32" i="25"/>
  <c r="E137" i="25" s="1"/>
  <c r="P32" i="25"/>
  <c r="O32" i="25"/>
  <c r="E123" i="25" s="1"/>
  <c r="G122" i="25" s="1"/>
  <c r="N32" i="25"/>
  <c r="E116" i="25" s="1"/>
  <c r="M32" i="25"/>
  <c r="E109" i="25" s="1"/>
  <c r="L32" i="25"/>
  <c r="E102" i="25" s="1"/>
  <c r="G101" i="25" s="1"/>
  <c r="K32" i="25"/>
  <c r="E95" i="25" s="1"/>
  <c r="J32" i="25"/>
  <c r="E88" i="25" s="1"/>
  <c r="I32" i="25"/>
  <c r="E81" i="25" s="1"/>
  <c r="H32" i="25"/>
  <c r="G32" i="25"/>
  <c r="E67" i="25" s="1"/>
  <c r="G66" i="25" s="1"/>
  <c r="F32" i="25"/>
  <c r="E60" i="25" s="1"/>
  <c r="D32" i="25"/>
  <c r="E46" i="25" s="1"/>
  <c r="S31" i="25"/>
  <c r="E150" i="25" s="1"/>
  <c r="R31" i="25"/>
  <c r="E143" i="25" s="1"/>
  <c r="Q31" i="25"/>
  <c r="P31" i="25"/>
  <c r="E129" i="25" s="1"/>
  <c r="G128" i="25" s="1"/>
  <c r="O31" i="25"/>
  <c r="E122" i="25" s="1"/>
  <c r="N31" i="25"/>
  <c r="E115" i="25" s="1"/>
  <c r="M31" i="25"/>
  <c r="E108" i="25" s="1"/>
  <c r="L31" i="25"/>
  <c r="K31" i="25"/>
  <c r="E94" i="25" s="1"/>
  <c r="G93" i="25" s="1"/>
  <c r="J31" i="25"/>
  <c r="E87" i="25" s="1"/>
  <c r="I31" i="25"/>
  <c r="H31" i="25"/>
  <c r="E73" i="25" s="1"/>
  <c r="G72" i="25" s="1"/>
  <c r="G31" i="25"/>
  <c r="E66" i="25" s="1"/>
  <c r="F31" i="25"/>
  <c r="E59" i="25" s="1"/>
  <c r="E31" i="25"/>
  <c r="E52" i="25" s="1"/>
  <c r="D31" i="25"/>
  <c r="E45" i="25" s="1"/>
  <c r="G44" i="25" s="1"/>
  <c r="S30" i="25"/>
  <c r="E149" i="25" s="1"/>
  <c r="R30" i="25"/>
  <c r="E142" i="25" s="1"/>
  <c r="Q30" i="25"/>
  <c r="E135" i="25" s="1"/>
  <c r="P30" i="25"/>
  <c r="O30" i="25"/>
  <c r="E121" i="25" s="1"/>
  <c r="N30" i="25"/>
  <c r="E114" i="25" s="1"/>
  <c r="M30" i="25"/>
  <c r="L30" i="25"/>
  <c r="E100" i="25" s="1"/>
  <c r="G99" i="25" s="1"/>
  <c r="K30" i="25"/>
  <c r="E93" i="25" s="1"/>
  <c r="J30" i="25"/>
  <c r="E86" i="25" s="1"/>
  <c r="I30" i="25"/>
  <c r="E79" i="25" s="1"/>
  <c r="H30" i="25"/>
  <c r="G30" i="25"/>
  <c r="E65" i="25" s="1"/>
  <c r="F30" i="25"/>
  <c r="E58" i="25" s="1"/>
  <c r="E30" i="25"/>
  <c r="E51" i="25" s="1"/>
  <c r="D30" i="25"/>
  <c r="S29" i="25"/>
  <c r="E148" i="25" s="1"/>
  <c r="F147" i="25" s="1"/>
  <c r="R29" i="25"/>
  <c r="E141" i="25" s="1"/>
  <c r="Q29" i="25"/>
  <c r="P29" i="25"/>
  <c r="E127" i="25" s="1"/>
  <c r="O29" i="25"/>
  <c r="E120" i="25" s="1"/>
  <c r="N29" i="25"/>
  <c r="E113" i="25" s="1"/>
  <c r="M29" i="25"/>
  <c r="E106" i="25" s="1"/>
  <c r="F105" i="25" s="1"/>
  <c r="L29" i="25"/>
  <c r="K29" i="25"/>
  <c r="E92" i="25" s="1"/>
  <c r="F91" i="25" s="1"/>
  <c r="J29" i="25"/>
  <c r="E85" i="25" s="1"/>
  <c r="I29" i="25"/>
  <c r="H29" i="25"/>
  <c r="E71" i="25" s="1"/>
  <c r="G29" i="25"/>
  <c r="E64" i="25" s="1"/>
  <c r="F29" i="25"/>
  <c r="E57" i="25" s="1"/>
  <c r="E29" i="25"/>
  <c r="E50" i="25" s="1"/>
  <c r="D29" i="25"/>
  <c r="E43" i="25" s="1"/>
  <c r="S28" i="25"/>
  <c r="E147" i="25" s="1"/>
  <c r="R28" i="25"/>
  <c r="Q28" i="25"/>
  <c r="E133" i="25" s="1"/>
  <c r="F132" i="25" s="1"/>
  <c r="P28" i="25"/>
  <c r="E126" i="25" s="1"/>
  <c r="O28" i="25"/>
  <c r="E119" i="25" s="1"/>
  <c r="N28" i="25"/>
  <c r="E112" i="25" s="1"/>
  <c r="F111" i="25" s="1"/>
  <c r="M28" i="25"/>
  <c r="L28" i="25"/>
  <c r="E98" i="25" s="1"/>
  <c r="K28" i="25"/>
  <c r="E91" i="25" s="1"/>
  <c r="J28" i="25"/>
  <c r="I28" i="25"/>
  <c r="E77" i="25" s="1"/>
  <c r="F76" i="25" s="1"/>
  <c r="H28" i="25"/>
  <c r="E70" i="25" s="1"/>
  <c r="G28" i="25"/>
  <c r="E63" i="25" s="1"/>
  <c r="F28" i="25"/>
  <c r="E56" i="25" s="1"/>
  <c r="E28" i="25"/>
  <c r="E49" i="25" s="1"/>
  <c r="D28" i="25"/>
  <c r="E42" i="25" s="1"/>
  <c r="F41" i="25" s="1"/>
  <c r="S27" i="25"/>
  <c r="E146" i="25" s="1"/>
  <c r="R27" i="25"/>
  <c r="E139" i="25" s="1"/>
  <c r="Q27" i="25"/>
  <c r="P27" i="25"/>
  <c r="E125" i="25" s="1"/>
  <c r="O27" i="25"/>
  <c r="E118" i="25" s="1"/>
  <c r="N27" i="25"/>
  <c r="M27" i="25"/>
  <c r="E104" i="25" s="1"/>
  <c r="L27" i="25"/>
  <c r="E97" i="25" s="1"/>
  <c r="F96" i="25" s="1"/>
  <c r="K27" i="25"/>
  <c r="E90" i="25" s="1"/>
  <c r="J27" i="25"/>
  <c r="E83" i="25" s="1"/>
  <c r="I27" i="25"/>
  <c r="H27" i="25"/>
  <c r="E69" i="25" s="1"/>
  <c r="G27" i="25"/>
  <c r="E62" i="25" s="1"/>
  <c r="F61" i="25" s="1"/>
  <c r="F27" i="25"/>
  <c r="E55" i="25" s="1"/>
  <c r="E27" i="25"/>
  <c r="E48" i="25" s="1"/>
  <c r="D27" i="25"/>
  <c r="E41" i="25" s="1"/>
  <c r="F40" i="25" s="1"/>
  <c r="S26" i="25"/>
  <c r="E145" i="25" s="1"/>
  <c r="O55" i="25" s="1"/>
  <c r="R26" i="25"/>
  <c r="Q26" i="25"/>
  <c r="E131" i="25" s="1"/>
  <c r="P26" i="25"/>
  <c r="E124" i="25" s="1"/>
  <c r="O52" i="25" s="1"/>
  <c r="O26" i="25"/>
  <c r="N26" i="25"/>
  <c r="E110" i="25" s="1"/>
  <c r="M26" i="25"/>
  <c r="E103" i="25" s="1"/>
  <c r="L26" i="25"/>
  <c r="E96" i="25" s="1"/>
  <c r="K26" i="25"/>
  <c r="E89" i="25" s="1"/>
  <c r="O47" i="25" s="1"/>
  <c r="J26" i="25"/>
  <c r="I26" i="25"/>
  <c r="E75" i="25" s="1"/>
  <c r="H26" i="25"/>
  <c r="E68" i="25" s="1"/>
  <c r="O44" i="25" s="1"/>
  <c r="G26" i="25"/>
  <c r="F26" i="25"/>
  <c r="E54" i="25" s="1"/>
  <c r="E26" i="25"/>
  <c r="E47" i="25" s="1"/>
  <c r="D26" i="25"/>
  <c r="E40" i="25" s="1"/>
  <c r="F42" i="25" l="1"/>
  <c r="G41" i="25"/>
  <c r="O48" i="25"/>
  <c r="F97" i="25"/>
  <c r="P48" i="25" s="1"/>
  <c r="X48" i="25" s="1"/>
  <c r="G43" i="25"/>
  <c r="F145" i="25"/>
  <c r="P55" i="25" s="1"/>
  <c r="X55" i="25" s="1"/>
  <c r="G147" i="25"/>
  <c r="F146" i="25"/>
  <c r="O40" i="25"/>
  <c r="G40" i="25"/>
  <c r="G146" i="25"/>
  <c r="G47" i="25"/>
  <c r="F47" i="25"/>
  <c r="G103" i="25"/>
  <c r="F103" i="25"/>
  <c r="F49" i="25"/>
  <c r="G48" i="25"/>
  <c r="G49" i="25"/>
  <c r="F98" i="25"/>
  <c r="O50" i="25"/>
  <c r="F112" i="25"/>
  <c r="P43" i="25"/>
  <c r="X43" i="25" s="1"/>
  <c r="O51" i="25"/>
  <c r="F117" i="25"/>
  <c r="F118" i="25"/>
  <c r="F119" i="25"/>
  <c r="G118" i="25"/>
  <c r="U51" i="25" s="1"/>
  <c r="G120" i="25"/>
  <c r="G45" i="25"/>
  <c r="G98" i="25"/>
  <c r="G114" i="25"/>
  <c r="F124" i="25"/>
  <c r="G124" i="25"/>
  <c r="F125" i="25"/>
  <c r="F126" i="25"/>
  <c r="G127" i="25"/>
  <c r="O53" i="25"/>
  <c r="G69" i="25"/>
  <c r="G77" i="25"/>
  <c r="G92" i="25"/>
  <c r="G96" i="25"/>
  <c r="G100" i="25"/>
  <c r="G126" i="25"/>
  <c r="O54" i="25"/>
  <c r="G141" i="25"/>
  <c r="G145" i="25"/>
  <c r="F89" i="25"/>
  <c r="P47" i="25" s="1"/>
  <c r="X47" i="25" s="1"/>
  <c r="F90" i="25"/>
  <c r="G91" i="25"/>
  <c r="G149" i="25"/>
  <c r="P40" i="25"/>
  <c r="X40" i="25" s="1"/>
  <c r="G89" i="25"/>
  <c r="O49" i="25"/>
  <c r="F48" i="25"/>
  <c r="G94" i="25"/>
  <c r="O42" i="25"/>
  <c r="F54" i="25"/>
  <c r="F55" i="25"/>
  <c r="F56" i="25"/>
  <c r="G56" i="25"/>
  <c r="G106" i="25"/>
  <c r="G148" i="25"/>
  <c r="F62" i="25"/>
  <c r="G62" i="25"/>
  <c r="F63" i="25"/>
  <c r="G64" i="25"/>
  <c r="J43" i="25" s="1"/>
  <c r="O43" i="25"/>
  <c r="G90" i="25"/>
  <c r="G110" i="25"/>
  <c r="F68" i="25"/>
  <c r="P44" i="25" s="1"/>
  <c r="X44" i="25" s="1"/>
  <c r="G68" i="25"/>
  <c r="F69" i="25"/>
  <c r="F70" i="25"/>
  <c r="G65" i="25"/>
  <c r="G73" i="25"/>
  <c r="G104" i="25"/>
  <c r="F110" i="25"/>
  <c r="P50" i="25" s="1"/>
  <c r="X50" i="25" s="1"/>
  <c r="O45" i="25"/>
  <c r="F82" i="25"/>
  <c r="G82" i="25"/>
  <c r="G138" i="25"/>
  <c r="F138" i="25"/>
  <c r="G83" i="25"/>
  <c r="F84" i="25"/>
  <c r="G139" i="25"/>
  <c r="F140" i="25"/>
  <c r="G42" i="25"/>
  <c r="G51" i="25"/>
  <c r="G58" i="25"/>
  <c r="F77" i="25"/>
  <c r="P45" i="25" s="1"/>
  <c r="X45" i="25" s="1"/>
  <c r="F104" i="25"/>
  <c r="G131" i="25"/>
  <c r="G150" i="25"/>
  <c r="G76" i="25"/>
  <c r="U45" i="25" s="1"/>
  <c r="G78" i="25"/>
  <c r="G80" i="25"/>
  <c r="G105" i="25"/>
  <c r="G107" i="25"/>
  <c r="G132" i="25"/>
  <c r="G134" i="25"/>
  <c r="G136" i="25"/>
  <c r="G97" i="25"/>
  <c r="G57" i="25"/>
  <c r="G59" i="25"/>
  <c r="G84" i="25"/>
  <c r="G86" i="25"/>
  <c r="G111" i="25"/>
  <c r="G113" i="25"/>
  <c r="G115" i="25"/>
  <c r="G140" i="25"/>
  <c r="G142" i="25"/>
  <c r="G50" i="25"/>
  <c r="G55" i="25"/>
  <c r="J42" i="25" s="1"/>
  <c r="J50" i="25" l="1"/>
  <c r="U50" i="25"/>
  <c r="J40" i="25"/>
  <c r="K40" i="25" s="1"/>
  <c r="U40" i="25"/>
  <c r="J45" i="25"/>
  <c r="U53" i="25"/>
  <c r="J53" i="25"/>
  <c r="J47" i="25"/>
  <c r="U47" i="25"/>
  <c r="U43" i="25"/>
  <c r="J51" i="25"/>
  <c r="J55" i="25"/>
  <c r="U55" i="25"/>
  <c r="P49" i="25"/>
  <c r="X49" i="25" s="1"/>
  <c r="Y48" i="25" s="1"/>
  <c r="AD42" i="25" s="1"/>
  <c r="AE42" i="25" s="1"/>
  <c r="U42" i="25"/>
  <c r="U54" i="25"/>
  <c r="J54" i="25"/>
  <c r="P42" i="25"/>
  <c r="X42" i="25" s="1"/>
  <c r="Y40" i="25" s="1"/>
  <c r="U48" i="25"/>
  <c r="V48" i="25" s="1"/>
  <c r="J48" i="25"/>
  <c r="K48" i="25" s="1"/>
  <c r="J49" i="25"/>
  <c r="U49" i="25"/>
  <c r="J52" i="25"/>
  <c r="U52" i="25"/>
  <c r="V52" i="25" s="1"/>
  <c r="J46" i="25"/>
  <c r="U46" i="25"/>
  <c r="P52" i="25"/>
  <c r="X52" i="25" s="1"/>
  <c r="Y52" i="25" s="1"/>
  <c r="P51" i="25"/>
  <c r="X51" i="25" s="1"/>
  <c r="P54" i="25"/>
  <c r="X54" i="25" s="1"/>
  <c r="P46" i="25"/>
  <c r="X46" i="25" s="1"/>
  <c r="Y44" i="25" s="1"/>
  <c r="U44" i="25"/>
  <c r="J44" i="25"/>
  <c r="U41" i="25"/>
  <c r="V40" i="25" l="1"/>
  <c r="AA42" i="25" s="1"/>
  <c r="AB42" i="25" s="1"/>
  <c r="AD43" i="25"/>
  <c r="AE43" i="25" s="1"/>
  <c r="K44" i="25"/>
  <c r="V44" i="25"/>
  <c r="AA43" i="25" s="1"/>
  <c r="AB43" i="25" s="1"/>
  <c r="K52" i="25"/>
  <c r="D151" i="11" l="1"/>
  <c r="C151" i="11"/>
  <c r="D150" i="11"/>
  <c r="G150" i="11" s="1"/>
  <c r="C150" i="11"/>
  <c r="D149" i="11"/>
  <c r="C149" i="11"/>
  <c r="D148" i="11"/>
  <c r="G146" i="11" s="1"/>
  <c r="C148" i="11"/>
  <c r="C147" i="11"/>
  <c r="D146" i="11"/>
  <c r="C146" i="11"/>
  <c r="D145" i="11"/>
  <c r="C145" i="11"/>
  <c r="D144" i="11"/>
  <c r="C144" i="11"/>
  <c r="D143" i="11"/>
  <c r="C143" i="11"/>
  <c r="D142" i="11"/>
  <c r="C142" i="11"/>
  <c r="D141" i="11"/>
  <c r="C141" i="11"/>
  <c r="C140" i="11"/>
  <c r="D139" i="11"/>
  <c r="C139" i="11"/>
  <c r="D138" i="11"/>
  <c r="C138" i="11"/>
  <c r="D137" i="11"/>
  <c r="C137" i="11"/>
  <c r="D136" i="11"/>
  <c r="G136" i="11" s="1"/>
  <c r="C136" i="11"/>
  <c r="D135" i="11"/>
  <c r="C135" i="11"/>
  <c r="D134" i="11"/>
  <c r="C134" i="11"/>
  <c r="C133" i="11"/>
  <c r="D132" i="11"/>
  <c r="C132" i="11"/>
  <c r="D131" i="11"/>
  <c r="C131" i="11"/>
  <c r="D130" i="11"/>
  <c r="C130" i="11"/>
  <c r="D129" i="11"/>
  <c r="C129" i="11"/>
  <c r="D128" i="11"/>
  <c r="C128" i="11"/>
  <c r="D127" i="11"/>
  <c r="C127" i="11"/>
  <c r="C126" i="11"/>
  <c r="D125" i="11"/>
  <c r="C125" i="11"/>
  <c r="D124" i="11"/>
  <c r="C124" i="11"/>
  <c r="D123" i="11"/>
  <c r="C123" i="11"/>
  <c r="D122" i="11"/>
  <c r="G122" i="11" s="1"/>
  <c r="C122" i="11"/>
  <c r="D121" i="11"/>
  <c r="C121" i="11"/>
  <c r="D120" i="11"/>
  <c r="C120" i="11"/>
  <c r="C119" i="11"/>
  <c r="D118" i="11"/>
  <c r="C118" i="11"/>
  <c r="D117" i="11"/>
  <c r="C117" i="11"/>
  <c r="D116" i="11"/>
  <c r="C116" i="11"/>
  <c r="D115" i="11"/>
  <c r="C115" i="11"/>
  <c r="D114" i="11"/>
  <c r="C114" i="11"/>
  <c r="D113" i="11"/>
  <c r="C113" i="11"/>
  <c r="C112" i="11"/>
  <c r="D111" i="11"/>
  <c r="C111" i="11"/>
  <c r="D110" i="11"/>
  <c r="C110" i="11"/>
  <c r="D109" i="11"/>
  <c r="C109" i="11"/>
  <c r="D108" i="11"/>
  <c r="C108" i="11"/>
  <c r="D107" i="11"/>
  <c r="C107" i="11"/>
  <c r="D106" i="11"/>
  <c r="C106" i="11"/>
  <c r="C105" i="11"/>
  <c r="D104" i="11"/>
  <c r="C104" i="11"/>
  <c r="D103" i="11"/>
  <c r="C103" i="11"/>
  <c r="D102" i="11"/>
  <c r="C102" i="11"/>
  <c r="D101" i="11"/>
  <c r="C101" i="11"/>
  <c r="D100" i="11"/>
  <c r="C100" i="11"/>
  <c r="D99" i="11"/>
  <c r="C99" i="11"/>
  <c r="C98" i="11"/>
  <c r="D97" i="11"/>
  <c r="C97" i="11"/>
  <c r="D96" i="11"/>
  <c r="C96" i="11"/>
  <c r="D95" i="11"/>
  <c r="C95" i="11"/>
  <c r="D94" i="11"/>
  <c r="G94" i="11" s="1"/>
  <c r="C94" i="11"/>
  <c r="D93" i="11"/>
  <c r="C93" i="11"/>
  <c r="D92" i="11"/>
  <c r="G90" i="11" s="1"/>
  <c r="C92" i="11"/>
  <c r="C91" i="11"/>
  <c r="D90" i="11"/>
  <c r="C90" i="11"/>
  <c r="D89" i="11"/>
  <c r="C89" i="11"/>
  <c r="D88" i="11"/>
  <c r="C88" i="11"/>
  <c r="D87" i="11"/>
  <c r="C87" i="11"/>
  <c r="D86" i="11"/>
  <c r="C86" i="11"/>
  <c r="D85" i="11"/>
  <c r="C85" i="11"/>
  <c r="C84" i="11"/>
  <c r="D83" i="11"/>
  <c r="C83" i="11"/>
  <c r="D82" i="11"/>
  <c r="C82" i="11"/>
  <c r="D81" i="11"/>
  <c r="C81" i="11"/>
  <c r="D80" i="11"/>
  <c r="G80" i="11" s="1"/>
  <c r="C80" i="11"/>
  <c r="D79" i="11"/>
  <c r="C79" i="11"/>
  <c r="D78" i="11"/>
  <c r="C78" i="11"/>
  <c r="C77" i="11"/>
  <c r="D76" i="11"/>
  <c r="C76" i="11"/>
  <c r="D75" i="11"/>
  <c r="C75" i="11"/>
  <c r="D74" i="11"/>
  <c r="C74" i="11"/>
  <c r="D73" i="11"/>
  <c r="C73" i="11"/>
  <c r="D72" i="11"/>
  <c r="C72" i="11"/>
  <c r="D71" i="11"/>
  <c r="C71" i="11"/>
  <c r="C70" i="11"/>
  <c r="D69" i="11"/>
  <c r="C69" i="11"/>
  <c r="D68" i="11"/>
  <c r="C68" i="11"/>
  <c r="D67" i="11"/>
  <c r="C67" i="11"/>
  <c r="D66" i="11"/>
  <c r="G66" i="11" s="1"/>
  <c r="C66" i="11"/>
  <c r="D65" i="11"/>
  <c r="C65" i="11"/>
  <c r="D64" i="11"/>
  <c r="C64" i="11"/>
  <c r="C63" i="11"/>
  <c r="D62" i="11"/>
  <c r="C62" i="11"/>
  <c r="D61" i="11"/>
  <c r="C61" i="11"/>
  <c r="D60" i="11"/>
  <c r="C60" i="11"/>
  <c r="D59" i="11"/>
  <c r="C59" i="11"/>
  <c r="D58" i="11"/>
  <c r="C58" i="11"/>
  <c r="D57" i="11"/>
  <c r="C57" i="11"/>
  <c r="C56" i="11"/>
  <c r="D55" i="11"/>
  <c r="C55" i="11"/>
  <c r="D54" i="11"/>
  <c r="C54" i="11"/>
  <c r="D53" i="11"/>
  <c r="C53" i="11"/>
  <c r="D52" i="11"/>
  <c r="C52" i="11"/>
  <c r="D51" i="11"/>
  <c r="C51" i="11"/>
  <c r="D50" i="11"/>
  <c r="C50" i="11"/>
  <c r="C49" i="11"/>
  <c r="D48" i="11"/>
  <c r="C48" i="11"/>
  <c r="D47" i="11"/>
  <c r="C47" i="11"/>
  <c r="D46" i="11"/>
  <c r="C46" i="11"/>
  <c r="D45" i="11"/>
  <c r="C45" i="11"/>
  <c r="D44" i="11"/>
  <c r="C44" i="11"/>
  <c r="D43" i="11"/>
  <c r="C43" i="11"/>
  <c r="C42" i="11"/>
  <c r="D41" i="11"/>
  <c r="C41" i="11"/>
  <c r="D40" i="11"/>
  <c r="C40" i="11"/>
  <c r="S32" i="11"/>
  <c r="E151" i="11" s="1"/>
  <c r="R32" i="11"/>
  <c r="E144" i="11" s="1"/>
  <c r="Q32" i="11"/>
  <c r="E137" i="11" s="1"/>
  <c r="P32" i="11"/>
  <c r="E130" i="11" s="1"/>
  <c r="O32" i="11"/>
  <c r="E123" i="11" s="1"/>
  <c r="N32" i="11"/>
  <c r="E116" i="11" s="1"/>
  <c r="M32" i="11"/>
  <c r="E109" i="11" s="1"/>
  <c r="L32" i="11"/>
  <c r="E102" i="11" s="1"/>
  <c r="G101" i="11" s="1"/>
  <c r="K32" i="11"/>
  <c r="E95" i="11" s="1"/>
  <c r="J32" i="11"/>
  <c r="E88" i="11" s="1"/>
  <c r="I32" i="11"/>
  <c r="E81" i="11" s="1"/>
  <c r="H32" i="11"/>
  <c r="E74" i="11" s="1"/>
  <c r="G73" i="11" s="1"/>
  <c r="G32" i="11"/>
  <c r="E67" i="11" s="1"/>
  <c r="F32" i="11"/>
  <c r="E60" i="11" s="1"/>
  <c r="G59" i="11" s="1"/>
  <c r="E32" i="11"/>
  <c r="E53" i="11" s="1"/>
  <c r="D32" i="11"/>
  <c r="E46" i="11" s="1"/>
  <c r="S31" i="11"/>
  <c r="E150" i="11" s="1"/>
  <c r="R31" i="11"/>
  <c r="E143" i="11" s="1"/>
  <c r="Q31" i="11"/>
  <c r="E136" i="11" s="1"/>
  <c r="P31" i="11"/>
  <c r="E129" i="11" s="1"/>
  <c r="O31" i="11"/>
  <c r="E122" i="11" s="1"/>
  <c r="N31" i="11"/>
  <c r="E115" i="11" s="1"/>
  <c r="M31" i="11"/>
  <c r="E108" i="11" s="1"/>
  <c r="L31" i="11"/>
  <c r="E101" i="11" s="1"/>
  <c r="K31" i="11"/>
  <c r="E94" i="11" s="1"/>
  <c r="J31" i="11"/>
  <c r="E87" i="11" s="1"/>
  <c r="I31" i="11"/>
  <c r="E80" i="11" s="1"/>
  <c r="H31" i="11"/>
  <c r="E73" i="11" s="1"/>
  <c r="G31" i="11"/>
  <c r="E66" i="11" s="1"/>
  <c r="F31" i="11"/>
  <c r="E59" i="11" s="1"/>
  <c r="E31" i="11"/>
  <c r="E52" i="11" s="1"/>
  <c r="G51" i="11" s="1"/>
  <c r="D31" i="11"/>
  <c r="E45" i="11" s="1"/>
  <c r="S30" i="11"/>
  <c r="E149" i="11" s="1"/>
  <c r="R30" i="11"/>
  <c r="E142" i="11" s="1"/>
  <c r="Q30" i="11"/>
  <c r="E135" i="11" s="1"/>
  <c r="P30" i="11"/>
  <c r="E128" i="11" s="1"/>
  <c r="O30" i="11"/>
  <c r="E121" i="11" s="1"/>
  <c r="N30" i="11"/>
  <c r="E114" i="11" s="1"/>
  <c r="M30" i="11"/>
  <c r="E107" i="11" s="1"/>
  <c r="G105" i="11" s="1"/>
  <c r="L30" i="11"/>
  <c r="E100" i="11" s="1"/>
  <c r="G99" i="11" s="1"/>
  <c r="K30" i="11"/>
  <c r="E93" i="11" s="1"/>
  <c r="J30" i="11"/>
  <c r="E86" i="11" s="1"/>
  <c r="I30" i="11"/>
  <c r="E79" i="11" s="1"/>
  <c r="H30" i="11"/>
  <c r="E72" i="11" s="1"/>
  <c r="G30" i="11"/>
  <c r="E65" i="11" s="1"/>
  <c r="F30" i="11"/>
  <c r="E58" i="11" s="1"/>
  <c r="E30" i="11"/>
  <c r="E51" i="11" s="1"/>
  <c r="D30" i="11"/>
  <c r="E44" i="11" s="1"/>
  <c r="S29" i="11"/>
  <c r="E148" i="11" s="1"/>
  <c r="R29" i="11"/>
  <c r="E141" i="11" s="1"/>
  <c r="Q29" i="11"/>
  <c r="E134" i="11" s="1"/>
  <c r="P29" i="11"/>
  <c r="E127" i="11" s="1"/>
  <c r="O29" i="11"/>
  <c r="E120" i="11" s="1"/>
  <c r="N29" i="11"/>
  <c r="E113" i="11" s="1"/>
  <c r="M29" i="11"/>
  <c r="E106" i="11" s="1"/>
  <c r="L29" i="11"/>
  <c r="E99" i="11" s="1"/>
  <c r="K29" i="11"/>
  <c r="E92" i="11" s="1"/>
  <c r="J29" i="11"/>
  <c r="E85" i="11" s="1"/>
  <c r="I29" i="11"/>
  <c r="E78" i="11" s="1"/>
  <c r="H29" i="11"/>
  <c r="E71" i="11" s="1"/>
  <c r="G29" i="11"/>
  <c r="E64" i="11" s="1"/>
  <c r="F29" i="11"/>
  <c r="E57" i="11" s="1"/>
  <c r="E29" i="11"/>
  <c r="E50" i="11" s="1"/>
  <c r="F48" i="11" s="1"/>
  <c r="D29" i="11"/>
  <c r="E43" i="11" s="1"/>
  <c r="S28" i="11"/>
  <c r="E147" i="11" s="1"/>
  <c r="R28" i="11"/>
  <c r="E140" i="11" s="1"/>
  <c r="Q28" i="11"/>
  <c r="E133" i="11" s="1"/>
  <c r="P28" i="11"/>
  <c r="E126" i="11" s="1"/>
  <c r="O28" i="11"/>
  <c r="E119" i="11" s="1"/>
  <c r="N28" i="11"/>
  <c r="E112" i="11" s="1"/>
  <c r="M28" i="11"/>
  <c r="E105" i="11" s="1"/>
  <c r="L28" i="11"/>
  <c r="E98" i="11" s="1"/>
  <c r="K28" i="11"/>
  <c r="E91" i="11" s="1"/>
  <c r="J28" i="11"/>
  <c r="E84" i="11" s="1"/>
  <c r="I28" i="11"/>
  <c r="E77" i="11" s="1"/>
  <c r="H28" i="11"/>
  <c r="E70" i="11" s="1"/>
  <c r="G28" i="11"/>
  <c r="E63" i="11" s="1"/>
  <c r="F28" i="11"/>
  <c r="E56" i="11" s="1"/>
  <c r="E28" i="11"/>
  <c r="E49" i="11" s="1"/>
  <c r="D28" i="11"/>
  <c r="E42" i="11" s="1"/>
  <c r="S27" i="11"/>
  <c r="E146" i="11" s="1"/>
  <c r="R27" i="11"/>
  <c r="E139" i="11" s="1"/>
  <c r="Q27" i="11"/>
  <c r="E132" i="11" s="1"/>
  <c r="P27" i="11"/>
  <c r="E125" i="11" s="1"/>
  <c r="O27" i="11"/>
  <c r="E118" i="11" s="1"/>
  <c r="N27" i="11"/>
  <c r="E111" i="11" s="1"/>
  <c r="M27" i="11"/>
  <c r="E104" i="11" s="1"/>
  <c r="L27" i="11"/>
  <c r="E97" i="11" s="1"/>
  <c r="F96" i="11" s="1"/>
  <c r="K27" i="11"/>
  <c r="E90" i="11" s="1"/>
  <c r="J27" i="11"/>
  <c r="E83" i="11" s="1"/>
  <c r="I27" i="11"/>
  <c r="E76" i="11" s="1"/>
  <c r="H27" i="11"/>
  <c r="E69" i="11" s="1"/>
  <c r="G27" i="11"/>
  <c r="E62" i="11" s="1"/>
  <c r="F27" i="11"/>
  <c r="E55" i="11" s="1"/>
  <c r="E27" i="11"/>
  <c r="E48" i="11" s="1"/>
  <c r="D27" i="11"/>
  <c r="E41" i="11" s="1"/>
  <c r="S26" i="11"/>
  <c r="E145" i="11" s="1"/>
  <c r="O55" i="11" s="1"/>
  <c r="R26" i="11"/>
  <c r="E138" i="11" s="1"/>
  <c r="O54" i="11" s="1"/>
  <c r="Q26" i="11"/>
  <c r="E131" i="11" s="1"/>
  <c r="O53" i="11" s="1"/>
  <c r="P26" i="11"/>
  <c r="E124" i="11" s="1"/>
  <c r="O52" i="11" s="1"/>
  <c r="O26" i="11"/>
  <c r="E117" i="11" s="1"/>
  <c r="O51" i="11" s="1"/>
  <c r="N26" i="11"/>
  <c r="E110" i="11" s="1"/>
  <c r="M26" i="11"/>
  <c r="E103" i="11" s="1"/>
  <c r="L26" i="11"/>
  <c r="E96" i="11" s="1"/>
  <c r="O48" i="11" s="1"/>
  <c r="K26" i="11"/>
  <c r="E89" i="11" s="1"/>
  <c r="O47" i="11" s="1"/>
  <c r="J26" i="11"/>
  <c r="E82" i="11" s="1"/>
  <c r="O46" i="11" s="1"/>
  <c r="I26" i="11"/>
  <c r="E75" i="11" s="1"/>
  <c r="O45" i="11" s="1"/>
  <c r="H26" i="11"/>
  <c r="E68" i="11" s="1"/>
  <c r="O44" i="11" s="1"/>
  <c r="G26" i="11"/>
  <c r="E61" i="11" s="1"/>
  <c r="O43" i="11" s="1"/>
  <c r="F26" i="11"/>
  <c r="E54" i="11" s="1"/>
  <c r="E26" i="11"/>
  <c r="E47" i="11" s="1"/>
  <c r="D26" i="11"/>
  <c r="E40" i="11" s="1"/>
  <c r="O40" i="11" s="1"/>
  <c r="G100" i="11" l="1"/>
  <c r="G52" i="11"/>
  <c r="G96" i="11"/>
  <c r="G97" i="11"/>
  <c r="F97" i="11"/>
  <c r="P48" i="11" s="1"/>
  <c r="X48" i="11" s="1"/>
  <c r="G43" i="11"/>
  <c r="G47" i="11"/>
  <c r="F47" i="11"/>
  <c r="P41" i="11" s="1"/>
  <c r="X41" i="11" s="1"/>
  <c r="F40" i="11"/>
  <c r="G40" i="11"/>
  <c r="F41" i="11"/>
  <c r="O49" i="11"/>
  <c r="F104" i="11"/>
  <c r="O42" i="11"/>
  <c r="F54" i="11"/>
  <c r="P42" i="11" s="1"/>
  <c r="X42" i="11" s="1"/>
  <c r="G113" i="11"/>
  <c r="G115" i="11"/>
  <c r="G58" i="11"/>
  <c r="F61" i="11"/>
  <c r="G61" i="11"/>
  <c r="G62" i="11"/>
  <c r="F62" i="11"/>
  <c r="F118" i="11"/>
  <c r="G119" i="11"/>
  <c r="G121" i="11"/>
  <c r="G48" i="11"/>
  <c r="F124" i="11"/>
  <c r="G125" i="11"/>
  <c r="F125" i="11"/>
  <c r="G72" i="11"/>
  <c r="G128" i="11"/>
  <c r="F75" i="11"/>
  <c r="G75" i="11"/>
  <c r="F132" i="11"/>
  <c r="G77" i="11"/>
  <c r="G79" i="11"/>
  <c r="G50" i="11"/>
  <c r="G64" i="11"/>
  <c r="G118" i="11"/>
  <c r="G124" i="11"/>
  <c r="F82" i="11"/>
  <c r="F138" i="11"/>
  <c r="G83" i="11"/>
  <c r="F83" i="11"/>
  <c r="G139" i="11"/>
  <c r="F139" i="11"/>
  <c r="G85" i="11"/>
  <c r="G141" i="11"/>
  <c r="G87" i="11"/>
  <c r="G143" i="11"/>
  <c r="G42" i="11"/>
  <c r="G86" i="11"/>
  <c r="G142" i="11"/>
  <c r="O41" i="11"/>
  <c r="F103" i="11"/>
  <c r="P49" i="11" s="1"/>
  <c r="X49" i="11" s="1"/>
  <c r="G103" i="11"/>
  <c r="G107" i="11"/>
  <c r="O50" i="11"/>
  <c r="F110" i="11"/>
  <c r="F55" i="11"/>
  <c r="G111" i="11"/>
  <c r="F111" i="11"/>
  <c r="G56" i="11"/>
  <c r="G57" i="11"/>
  <c r="G44" i="11"/>
  <c r="G114" i="11"/>
  <c r="F117" i="11"/>
  <c r="G117" i="11"/>
  <c r="G63" i="11"/>
  <c r="G65" i="11"/>
  <c r="G104" i="11"/>
  <c r="G110" i="11"/>
  <c r="F68" i="11"/>
  <c r="G69" i="11"/>
  <c r="F69" i="11"/>
  <c r="G71" i="11"/>
  <c r="G127" i="11"/>
  <c r="G129" i="11"/>
  <c r="F131" i="11"/>
  <c r="P53" i="11" s="1"/>
  <c r="X53" i="11" s="1"/>
  <c r="G131" i="11"/>
  <c r="G76" i="11"/>
  <c r="F76" i="11"/>
  <c r="G133" i="11"/>
  <c r="G135" i="11"/>
  <c r="G55" i="11"/>
  <c r="G68" i="11"/>
  <c r="F89" i="11"/>
  <c r="P47" i="11" s="1"/>
  <c r="X47" i="11" s="1"/>
  <c r="G89" i="11"/>
  <c r="F145" i="11"/>
  <c r="G145" i="11"/>
  <c r="F90" i="11"/>
  <c r="F146" i="11"/>
  <c r="G91" i="11"/>
  <c r="G147" i="11"/>
  <c r="G93" i="11"/>
  <c r="G149" i="11"/>
  <c r="G78" i="11"/>
  <c r="G82" i="11"/>
  <c r="G108" i="11"/>
  <c r="G132" i="11"/>
  <c r="G138" i="11"/>
  <c r="G49" i="11"/>
  <c r="G54" i="11"/>
  <c r="G45" i="11"/>
  <c r="G70" i="11"/>
  <c r="G84" i="11"/>
  <c r="G92" i="11"/>
  <c r="G98" i="11"/>
  <c r="G106" i="11"/>
  <c r="G112" i="11"/>
  <c r="G120" i="11"/>
  <c r="G126" i="11"/>
  <c r="G134" i="11"/>
  <c r="G140" i="11"/>
  <c r="G148" i="11"/>
  <c r="G41" i="11"/>
  <c r="J42" i="11" l="1"/>
  <c r="U42" i="11"/>
  <c r="U44" i="11"/>
  <c r="J44" i="11"/>
  <c r="K44" i="11" s="1"/>
  <c r="P50" i="11"/>
  <c r="X50" i="11" s="1"/>
  <c r="Y48" i="11" s="1"/>
  <c r="P52" i="11"/>
  <c r="X52" i="11" s="1"/>
  <c r="U48" i="11"/>
  <c r="J48" i="11"/>
  <c r="U46" i="11"/>
  <c r="J46" i="11"/>
  <c r="P54" i="11"/>
  <c r="X54" i="11" s="1"/>
  <c r="P55" i="11"/>
  <c r="X55" i="11" s="1"/>
  <c r="P44" i="11"/>
  <c r="X44" i="11" s="1"/>
  <c r="P46" i="11"/>
  <c r="X46" i="11" s="1"/>
  <c r="U45" i="11"/>
  <c r="J45" i="11"/>
  <c r="P40" i="11"/>
  <c r="X40" i="11" s="1"/>
  <c r="J41" i="11"/>
  <c r="U41" i="11"/>
  <c r="U54" i="11"/>
  <c r="J54" i="11"/>
  <c r="J51" i="11"/>
  <c r="U51" i="11"/>
  <c r="U43" i="11"/>
  <c r="J43" i="11"/>
  <c r="P51" i="11"/>
  <c r="X51" i="11" s="1"/>
  <c r="P43" i="11"/>
  <c r="X43" i="11" s="1"/>
  <c r="J55" i="11"/>
  <c r="U55" i="11"/>
  <c r="U40" i="11"/>
  <c r="V40" i="11" s="1"/>
  <c r="J40" i="11"/>
  <c r="J47" i="11"/>
  <c r="U47" i="11"/>
  <c r="U53" i="11"/>
  <c r="J53" i="11"/>
  <c r="U50" i="11"/>
  <c r="J50" i="11"/>
  <c r="U49" i="11"/>
  <c r="J49" i="11"/>
  <c r="J52" i="11"/>
  <c r="U52" i="11"/>
  <c r="P45" i="11"/>
  <c r="X45" i="11" s="1"/>
  <c r="K40" i="11" l="1"/>
  <c r="V48" i="11"/>
  <c r="AA42" i="11" s="1"/>
  <c r="AB42" i="11" s="1"/>
  <c r="Y52" i="11"/>
  <c r="AD43" i="11" s="1"/>
  <c r="AE43" i="11" s="1"/>
  <c r="Y44" i="11"/>
  <c r="V44" i="11"/>
  <c r="V52" i="11"/>
  <c r="AA43" i="11" s="1"/>
  <c r="AB43" i="11" s="1"/>
  <c r="Y40" i="11"/>
  <c r="AD42" i="11" s="1"/>
  <c r="AE42" i="11" s="1"/>
  <c r="K52" i="11"/>
  <c r="K48" i="11"/>
  <c r="D151" i="24" l="1"/>
  <c r="C151" i="24"/>
  <c r="D150" i="24"/>
  <c r="C150" i="24"/>
  <c r="D149" i="24"/>
  <c r="C149" i="24"/>
  <c r="D148" i="24"/>
  <c r="G148" i="24" s="1"/>
  <c r="C148" i="24"/>
  <c r="C147" i="24"/>
  <c r="D146" i="24"/>
  <c r="C146" i="24"/>
  <c r="D145" i="24"/>
  <c r="C145" i="24"/>
  <c r="D144" i="24"/>
  <c r="C144" i="24"/>
  <c r="D143" i="24"/>
  <c r="C143" i="24"/>
  <c r="D142" i="24"/>
  <c r="C142" i="24"/>
  <c r="D141" i="24"/>
  <c r="C141" i="24"/>
  <c r="C140" i="24"/>
  <c r="D139" i="24"/>
  <c r="C139" i="24"/>
  <c r="D138" i="24"/>
  <c r="C138" i="24"/>
  <c r="D137" i="24"/>
  <c r="C137" i="24"/>
  <c r="D136" i="24"/>
  <c r="C136" i="24"/>
  <c r="D135" i="24"/>
  <c r="C135" i="24"/>
  <c r="D134" i="24"/>
  <c r="C134" i="24"/>
  <c r="C133" i="24"/>
  <c r="D132" i="24"/>
  <c r="C132" i="24"/>
  <c r="D131" i="24"/>
  <c r="C131" i="24"/>
  <c r="D130" i="24"/>
  <c r="G129" i="24" s="1"/>
  <c r="C130" i="24"/>
  <c r="D129" i="24"/>
  <c r="C129" i="24"/>
  <c r="D128" i="24"/>
  <c r="G127" i="24" s="1"/>
  <c r="C128" i="24"/>
  <c r="D127" i="24"/>
  <c r="G125" i="24" s="1"/>
  <c r="C127" i="24"/>
  <c r="C126" i="24"/>
  <c r="D125" i="24"/>
  <c r="C125" i="24"/>
  <c r="D124" i="24"/>
  <c r="C124" i="24"/>
  <c r="D123" i="24"/>
  <c r="G122" i="24" s="1"/>
  <c r="C123" i="24"/>
  <c r="D122" i="24"/>
  <c r="C122" i="24"/>
  <c r="D121" i="24"/>
  <c r="C121" i="24"/>
  <c r="D120" i="24"/>
  <c r="C120" i="24"/>
  <c r="C119" i="24"/>
  <c r="D118" i="24"/>
  <c r="C118" i="24"/>
  <c r="D117" i="24"/>
  <c r="G117" i="24" s="1"/>
  <c r="C117" i="24"/>
  <c r="D116" i="24"/>
  <c r="C116" i="24"/>
  <c r="D115" i="24"/>
  <c r="G114" i="24" s="1"/>
  <c r="C115" i="24"/>
  <c r="D114" i="24"/>
  <c r="C114" i="24"/>
  <c r="D113" i="24"/>
  <c r="G112" i="24" s="1"/>
  <c r="C113" i="24"/>
  <c r="C112" i="24"/>
  <c r="D111" i="24"/>
  <c r="C111" i="24"/>
  <c r="D110" i="24"/>
  <c r="C110" i="24"/>
  <c r="D109" i="24"/>
  <c r="G108" i="24" s="1"/>
  <c r="C109" i="24"/>
  <c r="D108" i="24"/>
  <c r="C108" i="24"/>
  <c r="D107" i="24"/>
  <c r="C107" i="24"/>
  <c r="D106" i="24"/>
  <c r="G104" i="24" s="1"/>
  <c r="C106" i="24"/>
  <c r="C105" i="24"/>
  <c r="D104" i="24"/>
  <c r="C104" i="24"/>
  <c r="D103" i="24"/>
  <c r="C103" i="24"/>
  <c r="D102" i="24"/>
  <c r="C102" i="24"/>
  <c r="D101" i="24"/>
  <c r="G100" i="24" s="1"/>
  <c r="C101" i="24"/>
  <c r="D100" i="24"/>
  <c r="G98" i="24" s="1"/>
  <c r="C100" i="24"/>
  <c r="D99" i="24"/>
  <c r="C99" i="24"/>
  <c r="C98" i="24"/>
  <c r="D97" i="24"/>
  <c r="C97" i="24"/>
  <c r="D96" i="24"/>
  <c r="G96" i="24" s="1"/>
  <c r="C96" i="24"/>
  <c r="D95" i="24"/>
  <c r="C95" i="24"/>
  <c r="D94" i="24"/>
  <c r="C94" i="24"/>
  <c r="D93" i="24"/>
  <c r="C93" i="24"/>
  <c r="D92" i="24"/>
  <c r="G92" i="24" s="1"/>
  <c r="C92" i="24"/>
  <c r="C91" i="24"/>
  <c r="D90" i="24"/>
  <c r="C90" i="24"/>
  <c r="D89" i="24"/>
  <c r="C89" i="24"/>
  <c r="D88" i="24"/>
  <c r="C88" i="24"/>
  <c r="D87" i="24"/>
  <c r="C87" i="24"/>
  <c r="D86" i="24"/>
  <c r="C86" i="24"/>
  <c r="D85" i="24"/>
  <c r="C85" i="24"/>
  <c r="C84" i="24"/>
  <c r="D83" i="24"/>
  <c r="C83" i="24"/>
  <c r="D82" i="24"/>
  <c r="C82" i="24"/>
  <c r="D81" i="24"/>
  <c r="C81" i="24"/>
  <c r="D80" i="24"/>
  <c r="C80" i="24"/>
  <c r="D79" i="24"/>
  <c r="C79" i="24"/>
  <c r="D78" i="24"/>
  <c r="C78" i="24"/>
  <c r="C77" i="24"/>
  <c r="D76" i="24"/>
  <c r="C76" i="24"/>
  <c r="D75" i="24"/>
  <c r="C75" i="24"/>
  <c r="E74" i="24"/>
  <c r="D74" i="24"/>
  <c r="C74" i="24"/>
  <c r="D73" i="24"/>
  <c r="G72" i="24" s="1"/>
  <c r="C73" i="24"/>
  <c r="E72" i="24"/>
  <c r="D72" i="24"/>
  <c r="G71" i="24" s="1"/>
  <c r="C72" i="24"/>
  <c r="D71" i="24"/>
  <c r="G69" i="24" s="1"/>
  <c r="C71" i="24"/>
  <c r="C70" i="24"/>
  <c r="E69" i="24"/>
  <c r="F68" i="24" s="1"/>
  <c r="D69" i="24"/>
  <c r="C69" i="24"/>
  <c r="D68" i="24"/>
  <c r="C68" i="24"/>
  <c r="E67" i="24"/>
  <c r="D67" i="24"/>
  <c r="C67" i="24"/>
  <c r="D66" i="24"/>
  <c r="C66" i="24"/>
  <c r="E65" i="24"/>
  <c r="D65" i="24"/>
  <c r="G65" i="24" s="1"/>
  <c r="C65" i="24"/>
  <c r="D64" i="24"/>
  <c r="C64" i="24"/>
  <c r="E63" i="24"/>
  <c r="C63" i="24"/>
  <c r="D62" i="24"/>
  <c r="C62" i="24"/>
  <c r="E61" i="24"/>
  <c r="O43" i="24" s="1"/>
  <c r="D61" i="24"/>
  <c r="G61" i="24" s="1"/>
  <c r="C61" i="24"/>
  <c r="D60" i="24"/>
  <c r="C60" i="24"/>
  <c r="E59" i="24"/>
  <c r="D59" i="24"/>
  <c r="G58" i="24" s="1"/>
  <c r="C59" i="24"/>
  <c r="D58" i="24"/>
  <c r="C58" i="24"/>
  <c r="E57" i="24"/>
  <c r="F56" i="24" s="1"/>
  <c r="D57" i="24"/>
  <c r="C57" i="24"/>
  <c r="C56" i="24"/>
  <c r="D55" i="24"/>
  <c r="G54" i="24" s="1"/>
  <c r="C55" i="24"/>
  <c r="E54" i="24"/>
  <c r="D54" i="24"/>
  <c r="C54" i="24"/>
  <c r="E53" i="24"/>
  <c r="D53" i="24"/>
  <c r="C53" i="24"/>
  <c r="D52" i="24"/>
  <c r="C52" i="24"/>
  <c r="D51" i="24"/>
  <c r="C51" i="24"/>
  <c r="D50" i="24"/>
  <c r="G50" i="24" s="1"/>
  <c r="C50" i="24"/>
  <c r="C49" i="24"/>
  <c r="D48" i="24"/>
  <c r="C48" i="24"/>
  <c r="D47" i="24"/>
  <c r="C47" i="24"/>
  <c r="D46" i="24"/>
  <c r="G45" i="24" s="1"/>
  <c r="C46" i="24"/>
  <c r="D45" i="24"/>
  <c r="C45" i="24"/>
  <c r="E44" i="24"/>
  <c r="D44" i="24"/>
  <c r="C44" i="24"/>
  <c r="D43" i="24"/>
  <c r="G42" i="24" s="1"/>
  <c r="C43" i="24"/>
  <c r="C42" i="24"/>
  <c r="X41" i="24"/>
  <c r="E41" i="24"/>
  <c r="D41" i="24"/>
  <c r="C41" i="24"/>
  <c r="D40" i="24"/>
  <c r="C40" i="24"/>
  <c r="S32" i="24"/>
  <c r="E151" i="24" s="1"/>
  <c r="R32" i="24"/>
  <c r="E144" i="24" s="1"/>
  <c r="Q32" i="24"/>
  <c r="E137" i="24" s="1"/>
  <c r="P32" i="24"/>
  <c r="E130" i="24" s="1"/>
  <c r="O32" i="24"/>
  <c r="E123" i="24" s="1"/>
  <c r="N32" i="24"/>
  <c r="E116" i="24" s="1"/>
  <c r="M32" i="24"/>
  <c r="E109" i="24" s="1"/>
  <c r="L32" i="24"/>
  <c r="E102" i="24" s="1"/>
  <c r="G101" i="24" s="1"/>
  <c r="K32" i="24"/>
  <c r="E95" i="24" s="1"/>
  <c r="J32" i="24"/>
  <c r="E88" i="24" s="1"/>
  <c r="I32" i="24"/>
  <c r="E81" i="24" s="1"/>
  <c r="H32" i="24"/>
  <c r="G32" i="24"/>
  <c r="F32" i="24"/>
  <c r="E60" i="24" s="1"/>
  <c r="D32" i="24"/>
  <c r="E46" i="24" s="1"/>
  <c r="S31" i="24"/>
  <c r="E150" i="24" s="1"/>
  <c r="R31" i="24"/>
  <c r="E143" i="24" s="1"/>
  <c r="Q31" i="24"/>
  <c r="E136" i="24" s="1"/>
  <c r="P31" i="24"/>
  <c r="E129" i="24" s="1"/>
  <c r="O31" i="24"/>
  <c r="E122" i="24" s="1"/>
  <c r="N31" i="24"/>
  <c r="E115" i="24" s="1"/>
  <c r="M31" i="24"/>
  <c r="E108" i="24" s="1"/>
  <c r="L31" i="24"/>
  <c r="E101" i="24" s="1"/>
  <c r="K31" i="24"/>
  <c r="E94" i="24" s="1"/>
  <c r="J31" i="24"/>
  <c r="E87" i="24" s="1"/>
  <c r="I31" i="24"/>
  <c r="E80" i="24" s="1"/>
  <c r="H31" i="24"/>
  <c r="E73" i="24" s="1"/>
  <c r="G31" i="24"/>
  <c r="E66" i="24" s="1"/>
  <c r="G66" i="24" s="1"/>
  <c r="F31" i="24"/>
  <c r="E31" i="24"/>
  <c r="E52" i="24" s="1"/>
  <c r="D31" i="24"/>
  <c r="E45" i="24" s="1"/>
  <c r="G44" i="24" s="1"/>
  <c r="S30" i="24"/>
  <c r="E149" i="24" s="1"/>
  <c r="R30" i="24"/>
  <c r="E142" i="24" s="1"/>
  <c r="Q30" i="24"/>
  <c r="E135" i="24" s="1"/>
  <c r="P30" i="24"/>
  <c r="E128" i="24" s="1"/>
  <c r="O30" i="24"/>
  <c r="E121" i="24" s="1"/>
  <c r="N30" i="24"/>
  <c r="E114" i="24" s="1"/>
  <c r="M30" i="24"/>
  <c r="E107" i="24" s="1"/>
  <c r="L30" i="24"/>
  <c r="E100" i="24" s="1"/>
  <c r="K30" i="24"/>
  <c r="E93" i="24" s="1"/>
  <c r="J30" i="24"/>
  <c r="E86" i="24" s="1"/>
  <c r="I30" i="24"/>
  <c r="E79" i="24" s="1"/>
  <c r="H30" i="24"/>
  <c r="G30" i="24"/>
  <c r="F30" i="24"/>
  <c r="E58" i="24" s="1"/>
  <c r="G57" i="24" s="1"/>
  <c r="E30" i="24"/>
  <c r="E51" i="24" s="1"/>
  <c r="D30" i="24"/>
  <c r="S29" i="24"/>
  <c r="E148" i="24" s="1"/>
  <c r="R29" i="24"/>
  <c r="E141" i="24" s="1"/>
  <c r="Q29" i="24"/>
  <c r="E134" i="24" s="1"/>
  <c r="P29" i="24"/>
  <c r="E127" i="24" s="1"/>
  <c r="O29" i="24"/>
  <c r="E120" i="24" s="1"/>
  <c r="N29" i="24"/>
  <c r="E113" i="24" s="1"/>
  <c r="M29" i="24"/>
  <c r="E106" i="24" s="1"/>
  <c r="L29" i="24"/>
  <c r="E99" i="24" s="1"/>
  <c r="K29" i="24"/>
  <c r="E92" i="24" s="1"/>
  <c r="J29" i="24"/>
  <c r="E85" i="24" s="1"/>
  <c r="I29" i="24"/>
  <c r="E78" i="24" s="1"/>
  <c r="H29" i="24"/>
  <c r="E71" i="24" s="1"/>
  <c r="G29" i="24"/>
  <c r="E64" i="24" s="1"/>
  <c r="F29" i="24"/>
  <c r="E29" i="24"/>
  <c r="E50" i="24" s="1"/>
  <c r="D29" i="24"/>
  <c r="E43" i="24" s="1"/>
  <c r="S28" i="24"/>
  <c r="E147" i="24" s="1"/>
  <c r="R28" i="24"/>
  <c r="E140" i="24" s="1"/>
  <c r="Q28" i="24"/>
  <c r="E133" i="24" s="1"/>
  <c r="P28" i="24"/>
  <c r="E126" i="24" s="1"/>
  <c r="O28" i="24"/>
  <c r="E119" i="24" s="1"/>
  <c r="N28" i="24"/>
  <c r="E112" i="24" s="1"/>
  <c r="M28" i="24"/>
  <c r="E105" i="24" s="1"/>
  <c r="L28" i="24"/>
  <c r="E98" i="24" s="1"/>
  <c r="K28" i="24"/>
  <c r="E91" i="24" s="1"/>
  <c r="J28" i="24"/>
  <c r="E84" i="24" s="1"/>
  <c r="I28" i="24"/>
  <c r="E77" i="24" s="1"/>
  <c r="F76" i="24" s="1"/>
  <c r="H28" i="24"/>
  <c r="E70" i="24" s="1"/>
  <c r="F69" i="24" s="1"/>
  <c r="G28" i="24"/>
  <c r="F28" i="24"/>
  <c r="E56" i="24" s="1"/>
  <c r="E28" i="24"/>
  <c r="E49" i="24" s="1"/>
  <c r="D28" i="24"/>
  <c r="E42" i="24" s="1"/>
  <c r="F41" i="24" s="1"/>
  <c r="S27" i="24"/>
  <c r="E146" i="24" s="1"/>
  <c r="R27" i="24"/>
  <c r="E139" i="24" s="1"/>
  <c r="Q27" i="24"/>
  <c r="E132" i="24" s="1"/>
  <c r="P27" i="24"/>
  <c r="E125" i="24" s="1"/>
  <c r="O27" i="24"/>
  <c r="E118" i="24" s="1"/>
  <c r="N27" i="24"/>
  <c r="E111" i="24" s="1"/>
  <c r="M27" i="24"/>
  <c r="E104" i="24" s="1"/>
  <c r="L27" i="24"/>
  <c r="E97" i="24" s="1"/>
  <c r="K27" i="24"/>
  <c r="E90" i="24" s="1"/>
  <c r="J27" i="24"/>
  <c r="E83" i="24" s="1"/>
  <c r="I27" i="24"/>
  <c r="E76" i="24" s="1"/>
  <c r="H27" i="24"/>
  <c r="G27" i="24"/>
  <c r="E62" i="24" s="1"/>
  <c r="F61" i="24" s="1"/>
  <c r="F27" i="24"/>
  <c r="E55" i="24" s="1"/>
  <c r="E27" i="24"/>
  <c r="E48" i="24" s="1"/>
  <c r="D27" i="24"/>
  <c r="S26" i="24"/>
  <c r="E145" i="24" s="1"/>
  <c r="R26" i="24"/>
  <c r="E138" i="24" s="1"/>
  <c r="Q26" i="24"/>
  <c r="E131" i="24" s="1"/>
  <c r="P26" i="24"/>
  <c r="E124" i="24" s="1"/>
  <c r="O52" i="24" s="1"/>
  <c r="O26" i="24"/>
  <c r="E117" i="24" s="1"/>
  <c r="N26" i="24"/>
  <c r="E110" i="24" s="1"/>
  <c r="M26" i="24"/>
  <c r="E103" i="24" s="1"/>
  <c r="L26" i="24"/>
  <c r="E96" i="24" s="1"/>
  <c r="K26" i="24"/>
  <c r="E89" i="24" s="1"/>
  <c r="J26" i="24"/>
  <c r="E82" i="24" s="1"/>
  <c r="I26" i="24"/>
  <c r="E75" i="24" s="1"/>
  <c r="H26" i="24"/>
  <c r="E68" i="24" s="1"/>
  <c r="G26" i="24"/>
  <c r="F26" i="24"/>
  <c r="E26" i="24"/>
  <c r="E47" i="24" s="1"/>
  <c r="D26" i="24"/>
  <c r="E40" i="24" s="1"/>
  <c r="O40" i="24" s="1"/>
  <c r="O45" i="24" l="1"/>
  <c r="F75" i="24"/>
  <c r="F77" i="24"/>
  <c r="O54" i="24"/>
  <c r="G138" i="24"/>
  <c r="F138" i="24"/>
  <c r="F139" i="24"/>
  <c r="F140" i="24"/>
  <c r="G77" i="24"/>
  <c r="G83" i="24"/>
  <c r="O55" i="24"/>
  <c r="F145" i="24"/>
  <c r="F90" i="24"/>
  <c r="F91" i="24"/>
  <c r="G143" i="24"/>
  <c r="O48" i="24"/>
  <c r="F42" i="24"/>
  <c r="G41" i="24"/>
  <c r="F98" i="24"/>
  <c r="G97" i="24"/>
  <c r="U48" i="24" s="1"/>
  <c r="G99" i="24"/>
  <c r="G79" i="24"/>
  <c r="O49" i="24"/>
  <c r="G103" i="24"/>
  <c r="F103" i="24"/>
  <c r="F104" i="24"/>
  <c r="F105" i="24"/>
  <c r="G51" i="24"/>
  <c r="G43" i="24"/>
  <c r="G131" i="24"/>
  <c r="F110" i="24"/>
  <c r="G40" i="24"/>
  <c r="P44" i="24"/>
  <c r="X44" i="24" s="1"/>
  <c r="G94" i="24"/>
  <c r="G110" i="24"/>
  <c r="O51" i="24"/>
  <c r="F117" i="24"/>
  <c r="P51" i="24" s="1"/>
  <c r="X51" i="24" s="1"/>
  <c r="F118" i="24"/>
  <c r="F63" i="24"/>
  <c r="G64" i="24"/>
  <c r="G62" i="24"/>
  <c r="J43" i="24" s="1"/>
  <c r="F119" i="24"/>
  <c r="G118" i="24"/>
  <c r="J51" i="24" s="1"/>
  <c r="F40" i="24"/>
  <c r="P40" i="24" s="1"/>
  <c r="X40" i="24" s="1"/>
  <c r="F62" i="24"/>
  <c r="P43" i="24" s="1"/>
  <c r="X43" i="24" s="1"/>
  <c r="G85" i="24"/>
  <c r="G89" i="24"/>
  <c r="G141" i="24"/>
  <c r="G145" i="24"/>
  <c r="O53" i="24"/>
  <c r="F131" i="24"/>
  <c r="F132" i="24"/>
  <c r="F133" i="24"/>
  <c r="G132" i="24"/>
  <c r="O46" i="24"/>
  <c r="G82" i="24"/>
  <c r="F82" i="24"/>
  <c r="F83" i="24"/>
  <c r="F84" i="24"/>
  <c r="G133" i="24"/>
  <c r="G139" i="24"/>
  <c r="O47" i="24"/>
  <c r="F89" i="24"/>
  <c r="F146" i="24"/>
  <c r="F147" i="24"/>
  <c r="G87" i="24"/>
  <c r="F96" i="24"/>
  <c r="F97" i="24"/>
  <c r="G135" i="24"/>
  <c r="G47" i="24"/>
  <c r="F47" i="24"/>
  <c r="F48" i="24"/>
  <c r="F49" i="24"/>
  <c r="G48" i="24"/>
  <c r="G105" i="24"/>
  <c r="G75" i="24"/>
  <c r="O50" i="24"/>
  <c r="F54" i="24"/>
  <c r="P42" i="24" s="1"/>
  <c r="X42" i="24" s="1"/>
  <c r="O42" i="24"/>
  <c r="F55" i="24"/>
  <c r="F111" i="24"/>
  <c r="F112" i="24"/>
  <c r="G106" i="24"/>
  <c r="G150" i="24"/>
  <c r="O44" i="24"/>
  <c r="G68" i="24"/>
  <c r="F124" i="24"/>
  <c r="P52" i="24" s="1"/>
  <c r="X52" i="24" s="1"/>
  <c r="F125" i="24"/>
  <c r="F70" i="24"/>
  <c r="F126" i="24"/>
  <c r="G126" i="24"/>
  <c r="G128" i="24"/>
  <c r="G56" i="24"/>
  <c r="J42" i="24" s="1"/>
  <c r="G73" i="24"/>
  <c r="G78" i="24"/>
  <c r="G121" i="24"/>
  <c r="G124" i="24"/>
  <c r="G134" i="24"/>
  <c r="G91" i="24"/>
  <c r="G93" i="24"/>
  <c r="G120" i="24"/>
  <c r="G147" i="24"/>
  <c r="G149" i="24"/>
  <c r="G70" i="24"/>
  <c r="G76" i="24"/>
  <c r="G80" i="24"/>
  <c r="G107" i="24"/>
  <c r="G136" i="24"/>
  <c r="G59" i="24"/>
  <c r="G84" i="24"/>
  <c r="G86" i="24"/>
  <c r="G111" i="24"/>
  <c r="G113" i="24"/>
  <c r="G115" i="24"/>
  <c r="G140" i="24"/>
  <c r="G142" i="24"/>
  <c r="G63" i="24"/>
  <c r="G90" i="24"/>
  <c r="G119" i="24"/>
  <c r="G146" i="24"/>
  <c r="G49" i="24"/>
  <c r="G55" i="24"/>
  <c r="U42" i="24" s="1"/>
  <c r="J44" i="24" l="1"/>
  <c r="U44" i="24"/>
  <c r="P53" i="24"/>
  <c r="X53" i="24" s="1"/>
  <c r="Y52" i="24"/>
  <c r="U53" i="24"/>
  <c r="J53" i="24"/>
  <c r="Y40" i="24"/>
  <c r="P46" i="24"/>
  <c r="X46" i="24" s="1"/>
  <c r="P55" i="24"/>
  <c r="X55" i="24" s="1"/>
  <c r="U52" i="24"/>
  <c r="J52" i="24"/>
  <c r="P48" i="24"/>
  <c r="X48" i="24" s="1"/>
  <c r="J48" i="24"/>
  <c r="U51" i="24"/>
  <c r="U47" i="24"/>
  <c r="J47" i="24"/>
  <c r="J40" i="24"/>
  <c r="K40" i="24" s="1"/>
  <c r="U40" i="24"/>
  <c r="J49" i="24"/>
  <c r="U49" i="24"/>
  <c r="V48" i="24" s="1"/>
  <c r="U43" i="24"/>
  <c r="P45" i="24"/>
  <c r="X45" i="24" s="1"/>
  <c r="Y44" i="24" s="1"/>
  <c r="P47" i="24"/>
  <c r="X47" i="24" s="1"/>
  <c r="P54" i="24"/>
  <c r="X54" i="24" s="1"/>
  <c r="J45" i="24"/>
  <c r="U45" i="24"/>
  <c r="J46" i="24"/>
  <c r="U46" i="24"/>
  <c r="J50" i="24"/>
  <c r="U50" i="24"/>
  <c r="J54" i="24"/>
  <c r="U54" i="24"/>
  <c r="J55" i="24"/>
  <c r="U55" i="24"/>
  <c r="P49" i="24"/>
  <c r="X49" i="24" s="1"/>
  <c r="P50" i="24"/>
  <c r="X50" i="24" s="1"/>
  <c r="AA42" i="24" l="1"/>
  <c r="AB42" i="24" s="1"/>
  <c r="K48" i="24"/>
  <c r="AD43" i="24"/>
  <c r="AE43" i="24" s="1"/>
  <c r="V40" i="24"/>
  <c r="K44" i="24"/>
  <c r="Y48" i="24"/>
  <c r="AD42" i="24" s="1"/>
  <c r="AE42" i="24" s="1"/>
  <c r="K52" i="24"/>
  <c r="V52" i="24"/>
  <c r="AA43" i="24" s="1"/>
  <c r="AB43" i="24" s="1"/>
  <c r="V44" i="24"/>
  <c r="D151" i="10" l="1"/>
  <c r="C151" i="10"/>
  <c r="D150" i="10"/>
  <c r="C150" i="10"/>
  <c r="D149" i="10"/>
  <c r="C149" i="10"/>
  <c r="D148" i="10"/>
  <c r="C148" i="10"/>
  <c r="C147" i="10"/>
  <c r="D146" i="10"/>
  <c r="C146" i="10"/>
  <c r="D145" i="10"/>
  <c r="C145" i="10"/>
  <c r="D144" i="10"/>
  <c r="G143" i="10" s="1"/>
  <c r="C144" i="10"/>
  <c r="D143" i="10"/>
  <c r="C143" i="10"/>
  <c r="D142" i="10"/>
  <c r="C142" i="10"/>
  <c r="D141" i="10"/>
  <c r="C141" i="10"/>
  <c r="C140" i="10"/>
  <c r="D139" i="10"/>
  <c r="C139" i="10"/>
  <c r="D138" i="10"/>
  <c r="G138" i="10" s="1"/>
  <c r="C138" i="10"/>
  <c r="D137" i="10"/>
  <c r="C137" i="10"/>
  <c r="D136" i="10"/>
  <c r="G136" i="10" s="1"/>
  <c r="C136" i="10"/>
  <c r="D135" i="10"/>
  <c r="C135" i="10"/>
  <c r="D134" i="10"/>
  <c r="G132" i="10" s="1"/>
  <c r="C134" i="10"/>
  <c r="C133" i="10"/>
  <c r="D132" i="10"/>
  <c r="C132" i="10"/>
  <c r="D131" i="10"/>
  <c r="C131" i="10"/>
  <c r="D130" i="10"/>
  <c r="C130" i="10"/>
  <c r="D129" i="10"/>
  <c r="C129" i="10"/>
  <c r="D128" i="10"/>
  <c r="C128" i="10"/>
  <c r="D127" i="10"/>
  <c r="C127" i="10"/>
  <c r="C126" i="10"/>
  <c r="D125" i="10"/>
  <c r="C125" i="10"/>
  <c r="D124" i="10"/>
  <c r="C124" i="10"/>
  <c r="D123" i="10"/>
  <c r="C123" i="10"/>
  <c r="D122" i="10"/>
  <c r="G122" i="10" s="1"/>
  <c r="C122" i="10"/>
  <c r="D121" i="10"/>
  <c r="C121" i="10"/>
  <c r="D120" i="10"/>
  <c r="C120" i="10"/>
  <c r="C119" i="10"/>
  <c r="D118" i="10"/>
  <c r="C118" i="10"/>
  <c r="D117" i="10"/>
  <c r="C117" i="10"/>
  <c r="D116" i="10"/>
  <c r="C116" i="10"/>
  <c r="D115" i="10"/>
  <c r="C115" i="10"/>
  <c r="D114" i="10"/>
  <c r="C114" i="10"/>
  <c r="D113" i="10"/>
  <c r="C113" i="10"/>
  <c r="C112" i="10"/>
  <c r="D111" i="10"/>
  <c r="C111" i="10"/>
  <c r="D110" i="10"/>
  <c r="C110" i="10"/>
  <c r="D109" i="10"/>
  <c r="C109" i="10"/>
  <c r="D108" i="10"/>
  <c r="C108" i="10"/>
  <c r="D107" i="10"/>
  <c r="C107" i="10"/>
  <c r="D106" i="10"/>
  <c r="C106" i="10"/>
  <c r="C105" i="10"/>
  <c r="D104" i="10"/>
  <c r="C104" i="10"/>
  <c r="D103" i="10"/>
  <c r="C103" i="10"/>
  <c r="D102" i="10"/>
  <c r="C102" i="10"/>
  <c r="D101" i="10"/>
  <c r="C101" i="10"/>
  <c r="D100" i="10"/>
  <c r="C100" i="10"/>
  <c r="D99" i="10"/>
  <c r="C99" i="10"/>
  <c r="C98" i="10"/>
  <c r="D97" i="10"/>
  <c r="C97" i="10"/>
  <c r="D96" i="10"/>
  <c r="C96" i="10"/>
  <c r="D95" i="10"/>
  <c r="C95" i="10"/>
  <c r="D94" i="10"/>
  <c r="C94" i="10"/>
  <c r="D93" i="10"/>
  <c r="C93" i="10"/>
  <c r="D92" i="10"/>
  <c r="C92" i="10"/>
  <c r="C91" i="10"/>
  <c r="D90" i="10"/>
  <c r="C90" i="10"/>
  <c r="D89" i="10"/>
  <c r="C89" i="10"/>
  <c r="D88" i="10"/>
  <c r="C88" i="10"/>
  <c r="D87" i="10"/>
  <c r="C87" i="10"/>
  <c r="D86" i="10"/>
  <c r="C86" i="10"/>
  <c r="D85" i="10"/>
  <c r="C85" i="10"/>
  <c r="C84" i="10"/>
  <c r="D83" i="10"/>
  <c r="C83" i="10"/>
  <c r="D82" i="10"/>
  <c r="G82" i="10" s="1"/>
  <c r="C82" i="10"/>
  <c r="D81" i="10"/>
  <c r="C81" i="10"/>
  <c r="D80" i="10"/>
  <c r="G80" i="10" s="1"/>
  <c r="C80" i="10"/>
  <c r="D79" i="10"/>
  <c r="C79" i="10"/>
  <c r="D78" i="10"/>
  <c r="G76" i="10" s="1"/>
  <c r="C78" i="10"/>
  <c r="C77" i="10"/>
  <c r="D76" i="10"/>
  <c r="C76" i="10"/>
  <c r="D75" i="10"/>
  <c r="C75" i="10"/>
  <c r="D74" i="10"/>
  <c r="C74" i="10"/>
  <c r="D73" i="10"/>
  <c r="C73" i="10"/>
  <c r="D72" i="10"/>
  <c r="C72" i="10"/>
  <c r="D71" i="10"/>
  <c r="C71" i="10"/>
  <c r="C70" i="10"/>
  <c r="D69" i="10"/>
  <c r="C69" i="10"/>
  <c r="D68" i="10"/>
  <c r="C68" i="10"/>
  <c r="D67" i="10"/>
  <c r="C67" i="10"/>
  <c r="D66" i="10"/>
  <c r="G66" i="10" s="1"/>
  <c r="C66" i="10"/>
  <c r="D65" i="10"/>
  <c r="C65" i="10"/>
  <c r="D64" i="10"/>
  <c r="C64" i="10"/>
  <c r="C63" i="10"/>
  <c r="D62" i="10"/>
  <c r="C62" i="10"/>
  <c r="D61" i="10"/>
  <c r="C61" i="10"/>
  <c r="D60" i="10"/>
  <c r="C60" i="10"/>
  <c r="D59" i="10"/>
  <c r="C59" i="10"/>
  <c r="D58" i="10"/>
  <c r="C58" i="10"/>
  <c r="D57" i="10"/>
  <c r="C57" i="10"/>
  <c r="C56" i="10"/>
  <c r="D55" i="10"/>
  <c r="C55" i="10"/>
  <c r="D54" i="10"/>
  <c r="C54" i="10"/>
  <c r="D53" i="10"/>
  <c r="C53" i="10"/>
  <c r="D52" i="10"/>
  <c r="C52" i="10"/>
  <c r="D51" i="10"/>
  <c r="C51" i="10"/>
  <c r="D50" i="10"/>
  <c r="C50" i="10"/>
  <c r="C49" i="10"/>
  <c r="D48" i="10"/>
  <c r="C48" i="10"/>
  <c r="D47" i="10"/>
  <c r="C47" i="10"/>
  <c r="D46" i="10"/>
  <c r="C46" i="10"/>
  <c r="D45" i="10"/>
  <c r="C45" i="10"/>
  <c r="D44" i="10"/>
  <c r="C44" i="10"/>
  <c r="D43" i="10"/>
  <c r="C43" i="10"/>
  <c r="C42" i="10"/>
  <c r="D41" i="10"/>
  <c r="C41" i="10"/>
  <c r="D40" i="10"/>
  <c r="C40" i="10"/>
  <c r="S32" i="10"/>
  <c r="E151" i="10" s="1"/>
  <c r="R32" i="10"/>
  <c r="E144" i="10" s="1"/>
  <c r="Q32" i="10"/>
  <c r="E137" i="10" s="1"/>
  <c r="P32" i="10"/>
  <c r="E130" i="10" s="1"/>
  <c r="O32" i="10"/>
  <c r="E123" i="10" s="1"/>
  <c r="N32" i="10"/>
  <c r="E116" i="10" s="1"/>
  <c r="G115" i="10" s="1"/>
  <c r="M32" i="10"/>
  <c r="E109" i="10" s="1"/>
  <c r="L32" i="10"/>
  <c r="E102" i="10" s="1"/>
  <c r="K32" i="10"/>
  <c r="E95" i="10" s="1"/>
  <c r="J32" i="10"/>
  <c r="E88" i="10" s="1"/>
  <c r="I32" i="10"/>
  <c r="E81" i="10" s="1"/>
  <c r="H32" i="10"/>
  <c r="E74" i="10" s="1"/>
  <c r="G32" i="10"/>
  <c r="E67" i="10" s="1"/>
  <c r="F32" i="10"/>
  <c r="E60" i="10" s="1"/>
  <c r="G59" i="10" s="1"/>
  <c r="E32" i="10"/>
  <c r="E53" i="10" s="1"/>
  <c r="D32" i="10"/>
  <c r="E46" i="10" s="1"/>
  <c r="S31" i="10"/>
  <c r="E150" i="10" s="1"/>
  <c r="R31" i="10"/>
  <c r="E143" i="10" s="1"/>
  <c r="Q31" i="10"/>
  <c r="E136" i="10" s="1"/>
  <c r="P31" i="10"/>
  <c r="E129" i="10" s="1"/>
  <c r="O31" i="10"/>
  <c r="E122" i="10" s="1"/>
  <c r="G121" i="10" s="1"/>
  <c r="N31" i="10"/>
  <c r="E115" i="10" s="1"/>
  <c r="M31" i="10"/>
  <c r="E108" i="10" s="1"/>
  <c r="L31" i="10"/>
  <c r="E101" i="10" s="1"/>
  <c r="K31" i="10"/>
  <c r="E94" i="10" s="1"/>
  <c r="J31" i="10"/>
  <c r="E87" i="10" s="1"/>
  <c r="I31" i="10"/>
  <c r="E80" i="10" s="1"/>
  <c r="H31" i="10"/>
  <c r="E73" i="10" s="1"/>
  <c r="G31" i="10"/>
  <c r="E66" i="10" s="1"/>
  <c r="G65" i="10" s="1"/>
  <c r="F31" i="10"/>
  <c r="E59" i="10" s="1"/>
  <c r="E31" i="10"/>
  <c r="E52" i="10" s="1"/>
  <c r="D31" i="10"/>
  <c r="E45" i="10" s="1"/>
  <c r="S30" i="10"/>
  <c r="E149" i="10" s="1"/>
  <c r="R30" i="10"/>
  <c r="E142" i="10" s="1"/>
  <c r="Q30" i="10"/>
  <c r="E135" i="10" s="1"/>
  <c r="P30" i="10"/>
  <c r="E128" i="10" s="1"/>
  <c r="O30" i="10"/>
  <c r="E121" i="10" s="1"/>
  <c r="N30" i="10"/>
  <c r="E114" i="10" s="1"/>
  <c r="G113" i="10" s="1"/>
  <c r="M30" i="10"/>
  <c r="E107" i="10" s="1"/>
  <c r="G105" i="10" s="1"/>
  <c r="L30" i="10"/>
  <c r="E100" i="10" s="1"/>
  <c r="K30" i="10"/>
  <c r="E93" i="10" s="1"/>
  <c r="J30" i="10"/>
  <c r="E86" i="10" s="1"/>
  <c r="I30" i="10"/>
  <c r="E79" i="10" s="1"/>
  <c r="H30" i="10"/>
  <c r="E72" i="10" s="1"/>
  <c r="G30" i="10"/>
  <c r="E65" i="10" s="1"/>
  <c r="G63" i="10" s="1"/>
  <c r="F30" i="10"/>
  <c r="E58" i="10" s="1"/>
  <c r="E30" i="10"/>
  <c r="E51" i="10" s="1"/>
  <c r="D30" i="10"/>
  <c r="E44" i="10" s="1"/>
  <c r="S29" i="10"/>
  <c r="E148" i="10" s="1"/>
  <c r="R29" i="10"/>
  <c r="E141" i="10" s="1"/>
  <c r="Q29" i="10"/>
  <c r="E134" i="10" s="1"/>
  <c r="P29" i="10"/>
  <c r="E127" i="10" s="1"/>
  <c r="O29" i="10"/>
  <c r="E120" i="10" s="1"/>
  <c r="N29" i="10"/>
  <c r="E113" i="10" s="1"/>
  <c r="M29" i="10"/>
  <c r="E106" i="10" s="1"/>
  <c r="L29" i="10"/>
  <c r="E99" i="10" s="1"/>
  <c r="K29" i="10"/>
  <c r="E92" i="10" s="1"/>
  <c r="J29" i="10"/>
  <c r="E85" i="10" s="1"/>
  <c r="I29" i="10"/>
  <c r="E78" i="10" s="1"/>
  <c r="H29" i="10"/>
  <c r="E71" i="10" s="1"/>
  <c r="G29" i="10"/>
  <c r="E64" i="10" s="1"/>
  <c r="F29" i="10"/>
  <c r="E57" i="10" s="1"/>
  <c r="E29" i="10"/>
  <c r="E50" i="10" s="1"/>
  <c r="D29" i="10"/>
  <c r="E43" i="10" s="1"/>
  <c r="F41" i="10" s="1"/>
  <c r="S28" i="10"/>
  <c r="E147" i="10" s="1"/>
  <c r="R28" i="10"/>
  <c r="E140" i="10" s="1"/>
  <c r="Q28" i="10"/>
  <c r="E133" i="10" s="1"/>
  <c r="P28" i="10"/>
  <c r="E126" i="10" s="1"/>
  <c r="O28" i="10"/>
  <c r="E119" i="10" s="1"/>
  <c r="N28" i="10"/>
  <c r="E112" i="10" s="1"/>
  <c r="M28" i="10"/>
  <c r="E105" i="10" s="1"/>
  <c r="L28" i="10"/>
  <c r="E98" i="10" s="1"/>
  <c r="K28" i="10"/>
  <c r="E91" i="10" s="1"/>
  <c r="J28" i="10"/>
  <c r="E84" i="10" s="1"/>
  <c r="I28" i="10"/>
  <c r="E77" i="10" s="1"/>
  <c r="H28" i="10"/>
  <c r="E70" i="10" s="1"/>
  <c r="G28" i="10"/>
  <c r="E63" i="10" s="1"/>
  <c r="F28" i="10"/>
  <c r="E56" i="10" s="1"/>
  <c r="E28" i="10"/>
  <c r="E49" i="10" s="1"/>
  <c r="D28" i="10"/>
  <c r="E42" i="10" s="1"/>
  <c r="S27" i="10"/>
  <c r="E146" i="10" s="1"/>
  <c r="R27" i="10"/>
  <c r="E139" i="10" s="1"/>
  <c r="Q27" i="10"/>
  <c r="E132" i="10" s="1"/>
  <c r="P27" i="10"/>
  <c r="E125" i="10" s="1"/>
  <c r="O27" i="10"/>
  <c r="E118" i="10" s="1"/>
  <c r="N27" i="10"/>
  <c r="E111" i="10" s="1"/>
  <c r="F110" i="10" s="1"/>
  <c r="M27" i="10"/>
  <c r="E104" i="10" s="1"/>
  <c r="L27" i="10"/>
  <c r="E97" i="10" s="1"/>
  <c r="F96" i="10" s="1"/>
  <c r="K27" i="10"/>
  <c r="E90" i="10" s="1"/>
  <c r="J27" i="10"/>
  <c r="E83" i="10" s="1"/>
  <c r="I27" i="10"/>
  <c r="E76" i="10" s="1"/>
  <c r="H27" i="10"/>
  <c r="E69" i="10" s="1"/>
  <c r="G27" i="10"/>
  <c r="E62" i="10" s="1"/>
  <c r="F27" i="10"/>
  <c r="E55" i="10" s="1"/>
  <c r="F54" i="10" s="1"/>
  <c r="E27" i="10"/>
  <c r="E48" i="10" s="1"/>
  <c r="D27" i="10"/>
  <c r="E41" i="10" s="1"/>
  <c r="S26" i="10"/>
  <c r="E145" i="10" s="1"/>
  <c r="O55" i="10" s="1"/>
  <c r="R26" i="10"/>
  <c r="E138" i="10" s="1"/>
  <c r="O54" i="10" s="1"/>
  <c r="Q26" i="10"/>
  <c r="E131" i="10" s="1"/>
  <c r="O53" i="10" s="1"/>
  <c r="P26" i="10"/>
  <c r="E124" i="10" s="1"/>
  <c r="O52" i="10" s="1"/>
  <c r="O26" i="10"/>
  <c r="E117" i="10" s="1"/>
  <c r="O51" i="10" s="1"/>
  <c r="N26" i="10"/>
  <c r="E110" i="10" s="1"/>
  <c r="O50" i="10" s="1"/>
  <c r="M26" i="10"/>
  <c r="E103" i="10" s="1"/>
  <c r="O49" i="10" s="1"/>
  <c r="L26" i="10"/>
  <c r="E96" i="10" s="1"/>
  <c r="O48" i="10" s="1"/>
  <c r="K26" i="10"/>
  <c r="E89" i="10" s="1"/>
  <c r="O47" i="10" s="1"/>
  <c r="J26" i="10"/>
  <c r="E82" i="10" s="1"/>
  <c r="O46" i="10" s="1"/>
  <c r="I26" i="10"/>
  <c r="E75" i="10" s="1"/>
  <c r="O45" i="10" s="1"/>
  <c r="H26" i="10"/>
  <c r="E68" i="10" s="1"/>
  <c r="O44" i="10" s="1"/>
  <c r="G26" i="10"/>
  <c r="E61" i="10" s="1"/>
  <c r="O43" i="10" s="1"/>
  <c r="F26" i="10"/>
  <c r="E54" i="10" s="1"/>
  <c r="O42" i="10" s="1"/>
  <c r="E26" i="10"/>
  <c r="E47" i="10" s="1"/>
  <c r="O41" i="10" s="1"/>
  <c r="D26" i="10"/>
  <c r="E40" i="10" s="1"/>
  <c r="O40" i="10" s="1"/>
  <c r="F40" i="10" l="1"/>
  <c r="P40" i="10" s="1"/>
  <c r="X40" i="10" s="1"/>
  <c r="G40" i="10"/>
  <c r="G97" i="10"/>
  <c r="F97" i="10"/>
  <c r="P48" i="10" s="1"/>
  <c r="X48" i="10" s="1"/>
  <c r="Y48" i="10" s="1"/>
  <c r="F103" i="10"/>
  <c r="P49" i="10" s="1"/>
  <c r="X49" i="10" s="1"/>
  <c r="G103" i="10"/>
  <c r="P42" i="10"/>
  <c r="X42" i="10" s="1"/>
  <c r="G114" i="10"/>
  <c r="G146" i="10"/>
  <c r="F55" i="10"/>
  <c r="G111" i="10"/>
  <c r="F111" i="10"/>
  <c r="P50" i="10" s="1"/>
  <c r="X50" i="10" s="1"/>
  <c r="G99" i="10"/>
  <c r="G100" i="10"/>
  <c r="F47" i="10"/>
  <c r="F48" i="10"/>
  <c r="G107" i="10"/>
  <c r="G96" i="10"/>
  <c r="G57" i="10"/>
  <c r="G44" i="10"/>
  <c r="F117" i="10"/>
  <c r="P51" i="10" s="1"/>
  <c r="X51" i="10" s="1"/>
  <c r="G117" i="10"/>
  <c r="F62" i="10"/>
  <c r="F118" i="10"/>
  <c r="G119" i="10"/>
  <c r="G48" i="10"/>
  <c r="F68" i="10"/>
  <c r="F75" i="10"/>
  <c r="G75" i="10"/>
  <c r="F131" i="10"/>
  <c r="P53" i="10" s="1"/>
  <c r="X53" i="10" s="1"/>
  <c r="G131" i="10"/>
  <c r="F76" i="10"/>
  <c r="F132" i="10"/>
  <c r="G77" i="10"/>
  <c r="G133" i="10"/>
  <c r="G79" i="10"/>
  <c r="G135" i="10"/>
  <c r="G51" i="10"/>
  <c r="G55" i="10"/>
  <c r="G62" i="10"/>
  <c r="G68" i="10"/>
  <c r="G94" i="10"/>
  <c r="G118" i="10"/>
  <c r="G124" i="10"/>
  <c r="G150" i="10"/>
  <c r="G101" i="10"/>
  <c r="F104" i="10"/>
  <c r="G90" i="10"/>
  <c r="G58" i="10"/>
  <c r="F61" i="10"/>
  <c r="P43" i="10" s="1"/>
  <c r="X43" i="10" s="1"/>
  <c r="G61" i="10"/>
  <c r="G104" i="10"/>
  <c r="G110" i="10"/>
  <c r="F124" i="10"/>
  <c r="P52" i="10" s="1"/>
  <c r="X52" i="10" s="1"/>
  <c r="G69" i="10"/>
  <c r="F69" i="10"/>
  <c r="G125" i="10"/>
  <c r="F125" i="10"/>
  <c r="G71" i="10"/>
  <c r="G127" i="10"/>
  <c r="G73" i="10"/>
  <c r="G129" i="10"/>
  <c r="G45" i="10"/>
  <c r="G72" i="10"/>
  <c r="G128" i="10"/>
  <c r="F82" i="10"/>
  <c r="F138" i="10"/>
  <c r="P54" i="10" s="1"/>
  <c r="X54" i="10" s="1"/>
  <c r="G83" i="10"/>
  <c r="U46" i="10" s="1"/>
  <c r="F83" i="10"/>
  <c r="G139" i="10"/>
  <c r="U54" i="10" s="1"/>
  <c r="F139" i="10"/>
  <c r="G85" i="10"/>
  <c r="G87" i="10"/>
  <c r="G42" i="10"/>
  <c r="G47" i="10"/>
  <c r="G86" i="10"/>
  <c r="G142" i="10"/>
  <c r="G145" i="10"/>
  <c r="F89" i="10"/>
  <c r="G89" i="10"/>
  <c r="F145" i="10"/>
  <c r="F90" i="10"/>
  <c r="F146" i="10"/>
  <c r="G91" i="10"/>
  <c r="G93" i="10"/>
  <c r="G52" i="10"/>
  <c r="J46" i="10"/>
  <c r="G108" i="10"/>
  <c r="G141" i="10"/>
  <c r="G147" i="10"/>
  <c r="G149" i="10"/>
  <c r="G43" i="10"/>
  <c r="G49" i="10"/>
  <c r="G54" i="10"/>
  <c r="G50" i="10"/>
  <c r="G56" i="10"/>
  <c r="G64" i="10"/>
  <c r="G70" i="10"/>
  <c r="G78" i="10"/>
  <c r="G84" i="10"/>
  <c r="G92" i="10"/>
  <c r="G98" i="10"/>
  <c r="G106" i="10"/>
  <c r="G112" i="10"/>
  <c r="G120" i="10"/>
  <c r="G126" i="10"/>
  <c r="G134" i="10"/>
  <c r="G140" i="10"/>
  <c r="G148" i="10"/>
  <c r="G41" i="10"/>
  <c r="J52" i="10" l="1"/>
  <c r="U52" i="10"/>
  <c r="P45" i="10"/>
  <c r="X45" i="10" s="1"/>
  <c r="U49" i="10"/>
  <c r="J49" i="10"/>
  <c r="J51" i="10"/>
  <c r="U51" i="10"/>
  <c r="U45" i="10"/>
  <c r="J45" i="10"/>
  <c r="J54" i="10"/>
  <c r="J41" i="10"/>
  <c r="U41" i="10"/>
  <c r="U43" i="10"/>
  <c r="J43" i="10"/>
  <c r="P44" i="10"/>
  <c r="X44" i="10" s="1"/>
  <c r="P46" i="10"/>
  <c r="X46" i="10" s="1"/>
  <c r="U48" i="10"/>
  <c r="J48" i="10"/>
  <c r="J55" i="10"/>
  <c r="U55" i="10"/>
  <c r="J42" i="10"/>
  <c r="U42" i="10"/>
  <c r="P55" i="10"/>
  <c r="X55" i="10" s="1"/>
  <c r="Y52" i="10" s="1"/>
  <c r="U44" i="10"/>
  <c r="J44" i="10"/>
  <c r="U50" i="10"/>
  <c r="J50" i="10"/>
  <c r="U40" i="10"/>
  <c r="J40" i="10"/>
  <c r="J47" i="10"/>
  <c r="U47" i="10"/>
  <c r="P47" i="10"/>
  <c r="X47" i="10" s="1"/>
  <c r="U53" i="10"/>
  <c r="J53" i="10"/>
  <c r="P41" i="10"/>
  <c r="X41" i="10" s="1"/>
  <c r="Y40" i="10"/>
  <c r="AD42" i="10" s="1"/>
  <c r="AE42" i="10" s="1"/>
  <c r="V40" i="10" l="1"/>
  <c r="Y44" i="10"/>
  <c r="AD43" i="10" s="1"/>
  <c r="AE43" i="10" s="1"/>
  <c r="K40" i="10"/>
  <c r="K48" i="10"/>
  <c r="V52" i="10"/>
  <c r="AA43" i="10" s="1"/>
  <c r="AB43" i="10" s="1"/>
  <c r="K44" i="10"/>
  <c r="K52" i="10"/>
  <c r="V48" i="10"/>
  <c r="AA42" i="10" s="1"/>
  <c r="AB42" i="10" s="1"/>
  <c r="V44" i="10"/>
  <c r="D151" i="9" l="1"/>
  <c r="C151" i="9"/>
  <c r="D150" i="9"/>
  <c r="C150" i="9"/>
  <c r="D149" i="9"/>
  <c r="C149" i="9"/>
  <c r="D148" i="9"/>
  <c r="C148" i="9"/>
  <c r="C147" i="9"/>
  <c r="D146" i="9"/>
  <c r="C146" i="9"/>
  <c r="D145" i="9"/>
  <c r="C145" i="9"/>
  <c r="E144" i="9"/>
  <c r="D144" i="9"/>
  <c r="C144" i="9"/>
  <c r="D143" i="9"/>
  <c r="C143" i="9"/>
  <c r="D142" i="9"/>
  <c r="C142" i="9"/>
  <c r="D141" i="9"/>
  <c r="C141" i="9"/>
  <c r="C140" i="9"/>
  <c r="D139" i="9"/>
  <c r="C139" i="9"/>
  <c r="D138" i="9"/>
  <c r="C138" i="9"/>
  <c r="D137" i="9"/>
  <c r="C137" i="9"/>
  <c r="D136" i="9"/>
  <c r="C136" i="9"/>
  <c r="D135" i="9"/>
  <c r="G135" i="9" s="1"/>
  <c r="C135" i="9"/>
  <c r="D134" i="9"/>
  <c r="C134" i="9"/>
  <c r="C133" i="9"/>
  <c r="D132" i="9"/>
  <c r="C132" i="9"/>
  <c r="D131" i="9"/>
  <c r="C131" i="9"/>
  <c r="D130" i="9"/>
  <c r="C130" i="9"/>
  <c r="D129" i="9"/>
  <c r="C129" i="9"/>
  <c r="D128" i="9"/>
  <c r="C128" i="9"/>
  <c r="D127" i="9"/>
  <c r="C127" i="9"/>
  <c r="C126" i="9"/>
  <c r="D125" i="9"/>
  <c r="C125" i="9"/>
  <c r="D124" i="9"/>
  <c r="G124" i="9" s="1"/>
  <c r="C124" i="9"/>
  <c r="D123" i="9"/>
  <c r="C123" i="9"/>
  <c r="D122" i="9"/>
  <c r="G121" i="9" s="1"/>
  <c r="C122" i="9"/>
  <c r="D121" i="9"/>
  <c r="C121" i="9"/>
  <c r="D120" i="9"/>
  <c r="C120" i="9"/>
  <c r="C119" i="9"/>
  <c r="D118" i="9"/>
  <c r="G117" i="9" s="1"/>
  <c r="C118" i="9"/>
  <c r="D117" i="9"/>
  <c r="C117" i="9"/>
  <c r="D116" i="9"/>
  <c r="C116" i="9"/>
  <c r="D115" i="9"/>
  <c r="C115" i="9"/>
  <c r="D114" i="9"/>
  <c r="C114" i="9"/>
  <c r="D113" i="9"/>
  <c r="G112" i="9" s="1"/>
  <c r="C113" i="9"/>
  <c r="C112" i="9"/>
  <c r="D111" i="9"/>
  <c r="C111" i="9"/>
  <c r="D110" i="9"/>
  <c r="C110" i="9"/>
  <c r="D109" i="9"/>
  <c r="C109" i="9"/>
  <c r="D108" i="9"/>
  <c r="C108" i="9"/>
  <c r="D107" i="9"/>
  <c r="C107" i="9"/>
  <c r="D106" i="9"/>
  <c r="C106" i="9"/>
  <c r="C105" i="9"/>
  <c r="D104" i="9"/>
  <c r="G103" i="9" s="1"/>
  <c r="C104" i="9"/>
  <c r="D103" i="9"/>
  <c r="C103" i="9"/>
  <c r="D102" i="9"/>
  <c r="C102" i="9"/>
  <c r="D101" i="9"/>
  <c r="C101" i="9"/>
  <c r="D100" i="9"/>
  <c r="C100" i="9"/>
  <c r="D99" i="9"/>
  <c r="C99" i="9"/>
  <c r="C98" i="9"/>
  <c r="D97" i="9"/>
  <c r="C97" i="9"/>
  <c r="D96" i="9"/>
  <c r="C96" i="9"/>
  <c r="E95" i="9"/>
  <c r="D95" i="9"/>
  <c r="C95" i="9"/>
  <c r="D94" i="9"/>
  <c r="C94" i="9"/>
  <c r="E93" i="9"/>
  <c r="D93" i="9"/>
  <c r="C93" i="9"/>
  <c r="D92" i="9"/>
  <c r="C92" i="9"/>
  <c r="E91" i="9"/>
  <c r="C91" i="9"/>
  <c r="D90" i="9"/>
  <c r="C90" i="9"/>
  <c r="E89" i="9"/>
  <c r="D89" i="9"/>
  <c r="C89" i="9"/>
  <c r="D88" i="9"/>
  <c r="C88" i="9"/>
  <c r="E87" i="9"/>
  <c r="D87" i="9"/>
  <c r="C87" i="9"/>
  <c r="D86" i="9"/>
  <c r="C86" i="9"/>
  <c r="E85" i="9"/>
  <c r="F84" i="9" s="1"/>
  <c r="D85" i="9"/>
  <c r="C85" i="9"/>
  <c r="E84" i="9"/>
  <c r="C84" i="9"/>
  <c r="D83" i="9"/>
  <c r="C83" i="9"/>
  <c r="E82" i="9"/>
  <c r="D82" i="9"/>
  <c r="C82" i="9"/>
  <c r="D81" i="9"/>
  <c r="C81" i="9"/>
  <c r="E80" i="9"/>
  <c r="D80" i="9"/>
  <c r="G80" i="9" s="1"/>
  <c r="C80" i="9"/>
  <c r="D79" i="9"/>
  <c r="C79" i="9"/>
  <c r="E78" i="9"/>
  <c r="D78" i="9"/>
  <c r="G77" i="9" s="1"/>
  <c r="C78" i="9"/>
  <c r="C77" i="9"/>
  <c r="E76" i="9"/>
  <c r="F75" i="9" s="1"/>
  <c r="D76" i="9"/>
  <c r="G75" i="9" s="1"/>
  <c r="C76" i="9"/>
  <c r="D75" i="9"/>
  <c r="C75" i="9"/>
  <c r="E74" i="9"/>
  <c r="D74" i="9"/>
  <c r="G73" i="9" s="1"/>
  <c r="C74" i="9"/>
  <c r="D73" i="9"/>
  <c r="C73" i="9"/>
  <c r="E72" i="9"/>
  <c r="F71" i="9" s="1"/>
  <c r="D72" i="9"/>
  <c r="C72" i="9"/>
  <c r="D71" i="9"/>
  <c r="G69" i="9" s="1"/>
  <c r="C71" i="9"/>
  <c r="C70" i="9"/>
  <c r="E69" i="9"/>
  <c r="F68" i="9" s="1"/>
  <c r="D69" i="9"/>
  <c r="C69" i="9"/>
  <c r="D68" i="9"/>
  <c r="C68" i="9"/>
  <c r="D67" i="9"/>
  <c r="C67" i="9"/>
  <c r="D66" i="9"/>
  <c r="C66" i="9"/>
  <c r="D65" i="9"/>
  <c r="G65" i="9" s="1"/>
  <c r="C65" i="9"/>
  <c r="D64" i="9"/>
  <c r="C64" i="9"/>
  <c r="C63" i="9"/>
  <c r="D62" i="9"/>
  <c r="C62" i="9"/>
  <c r="D61" i="9"/>
  <c r="C61" i="9"/>
  <c r="D60" i="9"/>
  <c r="C60" i="9"/>
  <c r="D59" i="9"/>
  <c r="C59" i="9"/>
  <c r="D58" i="9"/>
  <c r="C58" i="9"/>
  <c r="D57" i="9"/>
  <c r="C57" i="9"/>
  <c r="C56" i="9"/>
  <c r="D55" i="9"/>
  <c r="C55" i="9"/>
  <c r="D54" i="9"/>
  <c r="C54" i="9"/>
  <c r="D53" i="9"/>
  <c r="C53" i="9"/>
  <c r="D52" i="9"/>
  <c r="G52" i="9" s="1"/>
  <c r="C52" i="9"/>
  <c r="D51" i="9"/>
  <c r="C51" i="9"/>
  <c r="D50" i="9"/>
  <c r="C50" i="9"/>
  <c r="C49" i="9"/>
  <c r="D48" i="9"/>
  <c r="G47" i="9" s="1"/>
  <c r="C48" i="9"/>
  <c r="D47" i="9"/>
  <c r="C47" i="9"/>
  <c r="D46" i="9"/>
  <c r="C46" i="9"/>
  <c r="D45" i="9"/>
  <c r="C45" i="9"/>
  <c r="D44" i="9"/>
  <c r="C44" i="9"/>
  <c r="D43" i="9"/>
  <c r="C43" i="9"/>
  <c r="C42" i="9"/>
  <c r="D41" i="9"/>
  <c r="C41" i="9"/>
  <c r="D40" i="9"/>
  <c r="C40" i="9"/>
  <c r="S32" i="9"/>
  <c r="E151" i="9" s="1"/>
  <c r="R32" i="9"/>
  <c r="Q32" i="9"/>
  <c r="E137" i="9" s="1"/>
  <c r="P32" i="9"/>
  <c r="E130" i="9" s="1"/>
  <c r="O32" i="9"/>
  <c r="E123" i="9" s="1"/>
  <c r="N32" i="9"/>
  <c r="E116" i="9" s="1"/>
  <c r="H116" i="9" s="1"/>
  <c r="M32" i="9"/>
  <c r="E109" i="9" s="1"/>
  <c r="L32" i="9"/>
  <c r="E102" i="9" s="1"/>
  <c r="H102" i="9" s="1"/>
  <c r="K32" i="9"/>
  <c r="J32" i="9"/>
  <c r="E88" i="9" s="1"/>
  <c r="I32" i="9"/>
  <c r="E81" i="9" s="1"/>
  <c r="H32" i="9"/>
  <c r="G32" i="9"/>
  <c r="E67" i="9" s="1"/>
  <c r="F32" i="9"/>
  <c r="E60" i="9" s="1"/>
  <c r="E32" i="9"/>
  <c r="E53" i="9" s="1"/>
  <c r="D32" i="9"/>
  <c r="E46" i="9" s="1"/>
  <c r="S31" i="9"/>
  <c r="E150" i="9" s="1"/>
  <c r="R31" i="9"/>
  <c r="E143" i="9" s="1"/>
  <c r="Q31" i="9"/>
  <c r="E136" i="9" s="1"/>
  <c r="P31" i="9"/>
  <c r="E129" i="9" s="1"/>
  <c r="O31" i="9"/>
  <c r="E122" i="9" s="1"/>
  <c r="N31" i="9"/>
  <c r="E115" i="9" s="1"/>
  <c r="M31" i="9"/>
  <c r="E108" i="9" s="1"/>
  <c r="H108" i="9" s="1"/>
  <c r="L31" i="9"/>
  <c r="E101" i="9" s="1"/>
  <c r="H101" i="9" s="1"/>
  <c r="K31" i="9"/>
  <c r="E94" i="9" s="1"/>
  <c r="G94" i="9" s="1"/>
  <c r="J31" i="9"/>
  <c r="I31" i="9"/>
  <c r="H31" i="9"/>
  <c r="E73" i="9" s="1"/>
  <c r="G31" i="9"/>
  <c r="E66" i="9" s="1"/>
  <c r="F31" i="9"/>
  <c r="E59" i="9" s="1"/>
  <c r="E31" i="9"/>
  <c r="E52" i="9" s="1"/>
  <c r="D31" i="9"/>
  <c r="E45" i="9" s="1"/>
  <c r="S30" i="9"/>
  <c r="E149" i="9" s="1"/>
  <c r="R30" i="9"/>
  <c r="E142" i="9" s="1"/>
  <c r="Q30" i="9"/>
  <c r="E135" i="9" s="1"/>
  <c r="P30" i="9"/>
  <c r="E128" i="9" s="1"/>
  <c r="O30" i="9"/>
  <c r="E121" i="9" s="1"/>
  <c r="N30" i="9"/>
  <c r="E114" i="9" s="1"/>
  <c r="M30" i="9"/>
  <c r="E107" i="9" s="1"/>
  <c r="L30" i="9"/>
  <c r="E100" i="9" s="1"/>
  <c r="K30" i="9"/>
  <c r="J30" i="9"/>
  <c r="E86" i="9" s="1"/>
  <c r="I30" i="9"/>
  <c r="E79" i="9" s="1"/>
  <c r="H30" i="9"/>
  <c r="G30" i="9"/>
  <c r="E65" i="9" s="1"/>
  <c r="F30" i="9"/>
  <c r="E58" i="9" s="1"/>
  <c r="E30" i="9"/>
  <c r="E51" i="9" s="1"/>
  <c r="D30" i="9"/>
  <c r="E44" i="9" s="1"/>
  <c r="S29" i="9"/>
  <c r="E148" i="9" s="1"/>
  <c r="R29" i="9"/>
  <c r="E141" i="9" s="1"/>
  <c r="Q29" i="9"/>
  <c r="E134" i="9" s="1"/>
  <c r="P29" i="9"/>
  <c r="E127" i="9" s="1"/>
  <c r="O29" i="9"/>
  <c r="E120" i="9" s="1"/>
  <c r="N29" i="9"/>
  <c r="E113" i="9" s="1"/>
  <c r="M29" i="9"/>
  <c r="E106" i="9" s="1"/>
  <c r="L29" i="9"/>
  <c r="E99" i="9" s="1"/>
  <c r="K29" i="9"/>
  <c r="E92" i="9" s="1"/>
  <c r="J29" i="9"/>
  <c r="I29" i="9"/>
  <c r="H29" i="9"/>
  <c r="E71" i="9" s="1"/>
  <c r="G29" i="9"/>
  <c r="E64" i="9" s="1"/>
  <c r="F29" i="9"/>
  <c r="E57" i="9" s="1"/>
  <c r="E29" i="9"/>
  <c r="E50" i="9" s="1"/>
  <c r="D29" i="9"/>
  <c r="E43" i="9" s="1"/>
  <c r="S28" i="9"/>
  <c r="E147" i="9" s="1"/>
  <c r="F146" i="9" s="1"/>
  <c r="R28" i="9"/>
  <c r="E140" i="9" s="1"/>
  <c r="Q28" i="9"/>
  <c r="E133" i="9" s="1"/>
  <c r="P28" i="9"/>
  <c r="E126" i="9" s="1"/>
  <c r="O28" i="9"/>
  <c r="E119" i="9" s="1"/>
  <c r="N28" i="9"/>
  <c r="E112" i="9" s="1"/>
  <c r="M28" i="9"/>
  <c r="E105" i="9" s="1"/>
  <c r="L28" i="9"/>
  <c r="E98" i="9" s="1"/>
  <c r="K28" i="9"/>
  <c r="J28" i="9"/>
  <c r="I28" i="9"/>
  <c r="E77" i="9" s="1"/>
  <c r="F76" i="9" s="1"/>
  <c r="H28" i="9"/>
  <c r="E70" i="9" s="1"/>
  <c r="F69" i="9" s="1"/>
  <c r="G28" i="9"/>
  <c r="E63" i="9" s="1"/>
  <c r="F28" i="9"/>
  <c r="E56" i="9" s="1"/>
  <c r="E28" i="9"/>
  <c r="E49" i="9" s="1"/>
  <c r="D28" i="9"/>
  <c r="E42" i="9" s="1"/>
  <c r="S27" i="9"/>
  <c r="E146" i="9" s="1"/>
  <c r="R27" i="9"/>
  <c r="E139" i="9" s="1"/>
  <c r="Q27" i="9"/>
  <c r="E132" i="9" s="1"/>
  <c r="P27" i="9"/>
  <c r="E125" i="9" s="1"/>
  <c r="O27" i="9"/>
  <c r="E118" i="9" s="1"/>
  <c r="N27" i="9"/>
  <c r="E111" i="9" s="1"/>
  <c r="M27" i="9"/>
  <c r="E104" i="9" s="1"/>
  <c r="L27" i="9"/>
  <c r="E97" i="9" s="1"/>
  <c r="K27" i="9"/>
  <c r="E90" i="9" s="1"/>
  <c r="J27" i="9"/>
  <c r="E83" i="9" s="1"/>
  <c r="I27" i="9"/>
  <c r="H27" i="9"/>
  <c r="G27" i="9"/>
  <c r="E62" i="9" s="1"/>
  <c r="F27" i="9"/>
  <c r="E55" i="9" s="1"/>
  <c r="E27" i="9"/>
  <c r="E48" i="9" s="1"/>
  <c r="D27" i="9"/>
  <c r="E41" i="9" s="1"/>
  <c r="S26" i="9"/>
  <c r="E145" i="9" s="1"/>
  <c r="O55" i="9" s="1"/>
  <c r="R26" i="9"/>
  <c r="E138" i="9" s="1"/>
  <c r="O54" i="9" s="1"/>
  <c r="Q26" i="9"/>
  <c r="E131" i="9" s="1"/>
  <c r="O53" i="9" s="1"/>
  <c r="P26" i="9"/>
  <c r="E124" i="9" s="1"/>
  <c r="O52" i="9" s="1"/>
  <c r="O26" i="9"/>
  <c r="E117" i="9" s="1"/>
  <c r="N26" i="9"/>
  <c r="E110" i="9" s="1"/>
  <c r="M26" i="9"/>
  <c r="E103" i="9" s="1"/>
  <c r="L26" i="9"/>
  <c r="E96" i="9" s="1"/>
  <c r="K26" i="9"/>
  <c r="J26" i="9"/>
  <c r="I26" i="9"/>
  <c r="E75" i="9" s="1"/>
  <c r="O45" i="9" s="1"/>
  <c r="H26" i="9"/>
  <c r="E68" i="9" s="1"/>
  <c r="G26" i="9"/>
  <c r="E61" i="9" s="1"/>
  <c r="O43" i="9" s="1"/>
  <c r="F26" i="9"/>
  <c r="E54" i="9" s="1"/>
  <c r="O42" i="9" s="1"/>
  <c r="E26" i="9"/>
  <c r="E47" i="9" s="1"/>
  <c r="O41" i="9" s="1"/>
  <c r="D26" i="9"/>
  <c r="E40" i="9" s="1"/>
  <c r="O40" i="9" s="1"/>
  <c r="G89" i="9" l="1"/>
  <c r="F89" i="9"/>
  <c r="H96" i="9"/>
  <c r="O48" i="9"/>
  <c r="F145" i="9"/>
  <c r="F91" i="9"/>
  <c r="G92" i="9"/>
  <c r="F148" i="9"/>
  <c r="F41" i="9"/>
  <c r="F42" i="9"/>
  <c r="G41" i="9"/>
  <c r="F43" i="9"/>
  <c r="G42" i="9"/>
  <c r="G43" i="9"/>
  <c r="G44" i="9"/>
  <c r="G100" i="9"/>
  <c r="G143" i="9"/>
  <c r="F47" i="9"/>
  <c r="H104" i="9"/>
  <c r="F103" i="9"/>
  <c r="F49" i="9"/>
  <c r="H106" i="9"/>
  <c r="F105" i="9"/>
  <c r="F106" i="9"/>
  <c r="H107" i="9"/>
  <c r="G105" i="9"/>
  <c r="G40" i="9"/>
  <c r="G97" i="9"/>
  <c r="O50" i="9"/>
  <c r="H110" i="9"/>
  <c r="F55" i="9"/>
  <c r="F111" i="9"/>
  <c r="H112" i="9"/>
  <c r="H113" i="9"/>
  <c r="F112" i="9"/>
  <c r="G111" i="9"/>
  <c r="F113" i="9"/>
  <c r="H114" i="9"/>
  <c r="G139" i="9"/>
  <c r="G147" i="9"/>
  <c r="O51" i="9"/>
  <c r="H117" i="9"/>
  <c r="F62" i="9"/>
  <c r="F118" i="9"/>
  <c r="H119" i="9"/>
  <c r="H120" i="9"/>
  <c r="F119" i="9"/>
  <c r="F120" i="9"/>
  <c r="H121" i="9"/>
  <c r="G119" i="9"/>
  <c r="G120" i="9"/>
  <c r="H122" i="9"/>
  <c r="H123" i="9"/>
  <c r="G68" i="9"/>
  <c r="O44" i="9"/>
  <c r="F124" i="9"/>
  <c r="F125" i="9"/>
  <c r="F70" i="9"/>
  <c r="P44" i="9" s="1"/>
  <c r="X44" i="9" s="1"/>
  <c r="F126" i="9"/>
  <c r="G125" i="9"/>
  <c r="J52" i="9" s="1"/>
  <c r="G126" i="9"/>
  <c r="G127" i="9"/>
  <c r="F127" i="9"/>
  <c r="G45" i="9"/>
  <c r="G58" i="9"/>
  <c r="F77" i="9"/>
  <c r="P45" i="9" s="1"/>
  <c r="X45" i="9" s="1"/>
  <c r="G115" i="9"/>
  <c r="G128" i="9"/>
  <c r="G141" i="9"/>
  <c r="G150" i="9"/>
  <c r="O46" i="9"/>
  <c r="F82" i="9"/>
  <c r="F83" i="9"/>
  <c r="F147" i="9"/>
  <c r="O47" i="9"/>
  <c r="G93" i="9"/>
  <c r="F40" i="9"/>
  <c r="H97" i="9"/>
  <c r="F96" i="9"/>
  <c r="G96" i="9"/>
  <c r="F97" i="9"/>
  <c r="H98" i="9"/>
  <c r="H99" i="9"/>
  <c r="F98" i="9"/>
  <c r="H100" i="9"/>
  <c r="G98" i="9"/>
  <c r="G99" i="9"/>
  <c r="F99" i="9"/>
  <c r="F92" i="9"/>
  <c r="G148" i="9"/>
  <c r="H103" i="9"/>
  <c r="O49" i="9"/>
  <c r="F48" i="9"/>
  <c r="F104" i="9"/>
  <c r="H105" i="9"/>
  <c r="F50" i="9"/>
  <c r="H109" i="9"/>
  <c r="G108" i="9"/>
  <c r="G86" i="9"/>
  <c r="G54" i="9"/>
  <c r="F54" i="9"/>
  <c r="P42" i="9" s="1"/>
  <c r="X42" i="9" s="1"/>
  <c r="G110" i="9"/>
  <c r="H111" i="9"/>
  <c r="F110" i="9"/>
  <c r="F56" i="9"/>
  <c r="G56" i="9"/>
  <c r="G57" i="9"/>
  <c r="F57" i="9"/>
  <c r="H115" i="9"/>
  <c r="G114" i="9"/>
  <c r="G61" i="9"/>
  <c r="F61" i="9"/>
  <c r="H118" i="9"/>
  <c r="F117" i="9"/>
  <c r="F63" i="9"/>
  <c r="F64" i="9"/>
  <c r="G64" i="9"/>
  <c r="G66" i="9"/>
  <c r="G48" i="9"/>
  <c r="U41" i="9" s="1"/>
  <c r="F90" i="9"/>
  <c r="G106" i="9"/>
  <c r="G131" i="9"/>
  <c r="F131" i="9"/>
  <c r="F132" i="9"/>
  <c r="F133" i="9"/>
  <c r="F78" i="9"/>
  <c r="G79" i="9"/>
  <c r="U45" i="9" s="1"/>
  <c r="F134" i="9"/>
  <c r="G134" i="9"/>
  <c r="G136" i="9"/>
  <c r="G50" i="9"/>
  <c r="G55" i="9"/>
  <c r="G62" i="9"/>
  <c r="G71" i="9"/>
  <c r="G82" i="9"/>
  <c r="G90" i="9"/>
  <c r="G132" i="9"/>
  <c r="G145" i="9"/>
  <c r="F138" i="9"/>
  <c r="G138" i="9"/>
  <c r="F139" i="9"/>
  <c r="F140" i="9"/>
  <c r="G84" i="9"/>
  <c r="G85" i="9"/>
  <c r="F85" i="9"/>
  <c r="F141" i="9"/>
  <c r="G149" i="9"/>
  <c r="G49" i="9"/>
  <c r="G70" i="9"/>
  <c r="G83" i="9"/>
  <c r="G140" i="9"/>
  <c r="G59" i="9"/>
  <c r="G72" i="9"/>
  <c r="G87" i="9"/>
  <c r="G122" i="9"/>
  <c r="G129" i="9"/>
  <c r="G142" i="9"/>
  <c r="G76" i="9"/>
  <c r="J45" i="9" s="1"/>
  <c r="G91" i="9"/>
  <c r="G101" i="9"/>
  <c r="G104" i="9"/>
  <c r="U49" i="9" s="1"/>
  <c r="G107" i="9"/>
  <c r="J49" i="9" s="1"/>
  <c r="G113" i="9"/>
  <c r="G133" i="9"/>
  <c r="G146" i="9"/>
  <c r="G63" i="9"/>
  <c r="G51" i="9"/>
  <c r="G78" i="9"/>
  <c r="G118" i="9"/>
  <c r="J51" i="9" s="1"/>
  <c r="U43" i="9" l="1"/>
  <c r="J43" i="9"/>
  <c r="J41" i="9"/>
  <c r="J46" i="9"/>
  <c r="U46" i="9"/>
  <c r="P49" i="9"/>
  <c r="X49" i="9" s="1"/>
  <c r="J40" i="9"/>
  <c r="U40" i="9"/>
  <c r="P41" i="9"/>
  <c r="X41" i="9" s="1"/>
  <c r="P48" i="9"/>
  <c r="X48" i="9" s="1"/>
  <c r="P55" i="9"/>
  <c r="X55" i="9" s="1"/>
  <c r="J55" i="9"/>
  <c r="U55" i="9"/>
  <c r="U53" i="9"/>
  <c r="J53" i="9"/>
  <c r="K52" i="9" s="1"/>
  <c r="J44" i="9"/>
  <c r="U44" i="9"/>
  <c r="U51" i="9"/>
  <c r="P40" i="9"/>
  <c r="X40" i="9" s="1"/>
  <c r="U52" i="9"/>
  <c r="U50" i="9"/>
  <c r="J50" i="9"/>
  <c r="U54" i="9"/>
  <c r="J54" i="9"/>
  <c r="U42" i="9"/>
  <c r="J42" i="9"/>
  <c r="J48" i="9"/>
  <c r="U48" i="9"/>
  <c r="P46" i="9"/>
  <c r="X46" i="9" s="1"/>
  <c r="Y44" i="9" s="1"/>
  <c r="P52" i="9"/>
  <c r="X52" i="9" s="1"/>
  <c r="Y52" i="9" s="1"/>
  <c r="P54" i="9"/>
  <c r="X54" i="9" s="1"/>
  <c r="P53" i="9"/>
  <c r="X53" i="9" s="1"/>
  <c r="P51" i="9"/>
  <c r="X51" i="9" s="1"/>
  <c r="P43" i="9"/>
  <c r="X43" i="9" s="1"/>
  <c r="P50" i="9"/>
  <c r="X50" i="9" s="1"/>
  <c r="P47" i="9"/>
  <c r="X47" i="9" s="1"/>
  <c r="U47" i="9"/>
  <c r="J47" i="9"/>
  <c r="AD43" i="9" l="1"/>
  <c r="AE43" i="9" s="1"/>
  <c r="K48" i="9"/>
  <c r="Y40" i="9"/>
  <c r="Y48" i="9"/>
  <c r="V44" i="9"/>
  <c r="V48" i="9"/>
  <c r="V40" i="9"/>
  <c r="V52" i="9"/>
  <c r="AA43" i="9" s="1"/>
  <c r="AB43" i="9" s="1"/>
  <c r="K44" i="9"/>
  <c r="K40" i="9"/>
  <c r="AA42" i="9" l="1"/>
  <c r="AB42" i="9" s="1"/>
  <c r="AD42" i="9"/>
  <c r="AE42" i="9" s="1"/>
  <c r="AL133" i="8" l="1"/>
  <c r="AL132" i="8"/>
  <c r="AL131" i="8"/>
  <c r="AM130" i="8"/>
  <c r="AN130" i="8" s="1"/>
  <c r="AL130" i="8"/>
  <c r="AL129" i="8"/>
  <c r="AL128" i="8"/>
  <c r="AL127" i="8"/>
  <c r="AM126" i="8"/>
  <c r="AN126" i="8" s="1"/>
  <c r="AP125" i="8" s="1"/>
  <c r="AL126" i="8"/>
  <c r="AN125" i="8"/>
  <c r="AM125" i="8"/>
  <c r="AL125" i="8"/>
  <c r="AM124" i="8"/>
  <c r="AN124" i="8" s="1"/>
  <c r="AP123" i="8" s="1"/>
  <c r="AL124" i="8"/>
  <c r="AN123" i="8"/>
  <c r="AM123" i="8"/>
  <c r="AL123" i="8"/>
  <c r="AP122" i="8" s="1"/>
  <c r="AM122" i="8"/>
  <c r="AN122" i="8" s="1"/>
  <c r="AP121" i="8" s="1"/>
  <c r="AL122" i="8"/>
  <c r="AN121" i="8"/>
  <c r="AM121" i="8"/>
  <c r="AL121" i="8"/>
  <c r="AL120" i="8"/>
  <c r="AM119" i="8"/>
  <c r="AN119" i="8" s="1"/>
  <c r="AL119" i="8"/>
  <c r="AM118" i="8"/>
  <c r="AN118" i="8" s="1"/>
  <c r="AL118" i="8"/>
  <c r="AP118" i="8" s="1"/>
  <c r="AM117" i="8"/>
  <c r="AN117" i="8" s="1"/>
  <c r="AL117" i="8"/>
  <c r="AM116" i="8"/>
  <c r="AN116" i="8" s="1"/>
  <c r="AP115" i="8" s="1"/>
  <c r="AL116" i="8"/>
  <c r="AP116" i="8" s="1"/>
  <c r="AM115" i="8"/>
  <c r="AN115" i="8" s="1"/>
  <c r="AL115" i="8"/>
  <c r="AM114" i="8"/>
  <c r="AN114" i="8" s="1"/>
  <c r="AP113" i="8" s="1"/>
  <c r="AS53" i="8" s="1"/>
  <c r="AU53" i="8" s="1"/>
  <c r="AV53" i="8" s="1"/>
  <c r="AL114" i="8"/>
  <c r="AM113" i="8"/>
  <c r="AN113" i="8" s="1"/>
  <c r="AL113" i="8"/>
  <c r="AN112" i="8"/>
  <c r="AM112" i="8"/>
  <c r="AL112" i="8"/>
  <c r="AM111" i="8"/>
  <c r="AN111" i="8" s="1"/>
  <c r="AL111" i="8"/>
  <c r="AP110" i="8" s="1"/>
  <c r="AN110" i="8"/>
  <c r="AM110" i="8"/>
  <c r="AL110" i="8"/>
  <c r="AM109" i="8"/>
  <c r="AN109" i="8" s="1"/>
  <c r="AL109" i="8"/>
  <c r="AP108" i="8" s="1"/>
  <c r="AN108" i="8"/>
  <c r="AM108" i="8"/>
  <c r="AL108" i="8"/>
  <c r="AM107" i="8"/>
  <c r="AN107" i="8" s="1"/>
  <c r="AL107" i="8"/>
  <c r="AL106" i="8"/>
  <c r="AM105" i="8"/>
  <c r="AN105" i="8" s="1"/>
  <c r="AP104" i="8" s="1"/>
  <c r="AL105" i="8"/>
  <c r="AM104" i="8"/>
  <c r="AN104" i="8" s="1"/>
  <c r="AL104" i="8"/>
  <c r="AM103" i="8"/>
  <c r="AN103" i="8" s="1"/>
  <c r="AP102" i="8" s="1"/>
  <c r="AL103" i="8"/>
  <c r="AM102" i="8"/>
  <c r="AN102" i="8" s="1"/>
  <c r="AL102" i="8"/>
  <c r="AM101" i="8"/>
  <c r="AN101" i="8" s="1"/>
  <c r="AL101" i="8"/>
  <c r="AP101" i="8" s="1"/>
  <c r="AM100" i="8"/>
  <c r="AN100" i="8" s="1"/>
  <c r="AL100" i="8"/>
  <c r="AL99" i="8"/>
  <c r="AP99" i="8" s="1"/>
  <c r="AS51" i="8" s="1"/>
  <c r="AN98" i="8"/>
  <c r="AM98" i="8"/>
  <c r="AL98" i="8"/>
  <c r="AK98" i="8"/>
  <c r="AM97" i="8"/>
  <c r="AN97" i="8" s="1"/>
  <c r="AL97" i="8"/>
  <c r="AK97" i="8"/>
  <c r="AM96" i="8"/>
  <c r="AN96" i="8" s="1"/>
  <c r="AP95" i="8" s="1"/>
  <c r="AL96" i="8"/>
  <c r="AK96" i="8"/>
  <c r="AM95" i="8"/>
  <c r="AN95" i="8" s="1"/>
  <c r="AL95" i="8"/>
  <c r="AK95" i="8"/>
  <c r="AM94" i="8"/>
  <c r="AN94" i="8" s="1"/>
  <c r="AL94" i="8"/>
  <c r="AK94" i="8"/>
  <c r="AM93" i="8"/>
  <c r="AN93" i="8" s="1"/>
  <c r="AL93" i="8"/>
  <c r="AK93" i="8"/>
  <c r="AM92" i="8"/>
  <c r="AN92" i="8" s="1"/>
  <c r="AL92" i="8"/>
  <c r="AK92" i="8"/>
  <c r="AM91" i="8"/>
  <c r="AN91" i="8" s="1"/>
  <c r="AL91" i="8"/>
  <c r="AK91" i="8"/>
  <c r="AM90" i="8"/>
  <c r="AN90" i="8" s="1"/>
  <c r="AL90" i="8"/>
  <c r="AK90" i="8"/>
  <c r="AM89" i="8"/>
  <c r="AN89" i="8" s="1"/>
  <c r="AL89" i="8"/>
  <c r="AP89" i="8" s="1"/>
  <c r="AK89" i="8"/>
  <c r="AM88" i="8"/>
  <c r="AN88" i="8" s="1"/>
  <c r="AL88" i="8"/>
  <c r="AK88" i="8"/>
  <c r="AM87" i="8"/>
  <c r="AN87" i="8" s="1"/>
  <c r="AL87" i="8"/>
  <c r="AP86" i="8" s="1"/>
  <c r="AK87" i="8"/>
  <c r="AN86" i="8"/>
  <c r="AM86" i="8"/>
  <c r="AL86" i="8"/>
  <c r="AK86" i="8"/>
  <c r="AL85" i="8"/>
  <c r="AK85" i="8"/>
  <c r="AM84" i="8"/>
  <c r="AN84" i="8" s="1"/>
  <c r="AP83" i="8" s="1"/>
  <c r="AL84" i="8"/>
  <c r="AK84" i="8"/>
  <c r="AM83" i="8"/>
  <c r="AN83" i="8" s="1"/>
  <c r="AL83" i="8"/>
  <c r="AP82" i="8" s="1"/>
  <c r="AK83" i="8"/>
  <c r="AM82" i="8"/>
  <c r="AN82" i="8" s="1"/>
  <c r="AL82" i="8"/>
  <c r="AP81" i="8" s="1"/>
  <c r="AK82" i="8"/>
  <c r="AN81" i="8"/>
  <c r="AM81" i="8"/>
  <c r="AL81" i="8"/>
  <c r="AK81" i="8"/>
  <c r="AN80" i="8"/>
  <c r="AP80" i="8" s="1"/>
  <c r="AM80" i="8"/>
  <c r="AL80" i="8"/>
  <c r="AK80" i="8"/>
  <c r="AM79" i="8"/>
  <c r="AN79" i="8" s="1"/>
  <c r="AL79" i="8"/>
  <c r="AK79" i="8"/>
  <c r="AL78" i="8"/>
  <c r="AK78" i="8"/>
  <c r="AM77" i="8"/>
  <c r="AN77" i="8" s="1"/>
  <c r="AL77" i="8"/>
  <c r="AP76" i="8" s="1"/>
  <c r="AK77" i="8"/>
  <c r="AN76" i="8"/>
  <c r="AM76" i="8"/>
  <c r="AL76" i="8"/>
  <c r="AK76" i="8"/>
  <c r="AN75" i="8"/>
  <c r="AP75" i="8" s="1"/>
  <c r="AM75" i="8"/>
  <c r="AL75" i="8"/>
  <c r="AK75" i="8"/>
  <c r="AM74" i="8"/>
  <c r="AN74" i="8" s="1"/>
  <c r="AL74" i="8"/>
  <c r="AK74" i="8"/>
  <c r="AM73" i="8"/>
  <c r="AN73" i="8" s="1"/>
  <c r="AL73" i="8"/>
  <c r="AK73" i="8"/>
  <c r="AM72" i="8"/>
  <c r="AN72" i="8" s="1"/>
  <c r="AP71" i="8" s="1"/>
  <c r="AS47" i="8" s="1"/>
  <c r="AL72" i="8"/>
  <c r="AK72" i="8"/>
  <c r="AL71" i="8"/>
  <c r="AK71" i="8"/>
  <c r="AN70" i="8"/>
  <c r="AM70" i="8"/>
  <c r="AL70" i="8"/>
  <c r="AK70" i="8"/>
  <c r="AM69" i="8"/>
  <c r="AN69" i="8" s="1"/>
  <c r="AL69" i="8"/>
  <c r="AP68" i="8" s="1"/>
  <c r="AK69" i="8"/>
  <c r="AM68" i="8"/>
  <c r="AN68" i="8" s="1"/>
  <c r="AL68" i="8"/>
  <c r="AK68" i="8"/>
  <c r="AM67" i="8"/>
  <c r="AN67" i="8" s="1"/>
  <c r="AL67" i="8"/>
  <c r="AK67" i="8"/>
  <c r="AM66" i="8"/>
  <c r="AN66" i="8" s="1"/>
  <c r="AL66" i="8"/>
  <c r="AK66" i="8"/>
  <c r="AM65" i="8"/>
  <c r="AN65" i="8" s="1"/>
  <c r="AL65" i="8"/>
  <c r="AK65" i="8"/>
  <c r="AL64" i="8"/>
  <c r="AK64" i="8"/>
  <c r="AM63" i="8"/>
  <c r="AN63" i="8" s="1"/>
  <c r="AL63" i="8"/>
  <c r="AK63" i="8"/>
  <c r="AM62" i="8"/>
  <c r="AN62" i="8" s="1"/>
  <c r="AP61" i="8" s="1"/>
  <c r="AL62" i="8"/>
  <c r="AK62" i="8"/>
  <c r="AM61" i="8"/>
  <c r="AN61" i="8" s="1"/>
  <c r="AP60" i="8" s="1"/>
  <c r="AL61" i="8"/>
  <c r="AK61" i="8"/>
  <c r="AM60" i="8"/>
  <c r="AN60" i="8" s="1"/>
  <c r="AL60" i="8"/>
  <c r="AK60" i="8"/>
  <c r="AM59" i="8"/>
  <c r="AN59" i="8" s="1"/>
  <c r="AL59" i="8"/>
  <c r="AK59" i="8"/>
  <c r="AM58" i="8"/>
  <c r="AN58" i="8" s="1"/>
  <c r="AL58" i="8"/>
  <c r="AK58" i="8"/>
  <c r="AM57" i="8"/>
  <c r="AN57" i="8" s="1"/>
  <c r="AL57" i="8"/>
  <c r="AK57" i="8"/>
  <c r="AM56" i="8"/>
  <c r="AN56" i="8" s="1"/>
  <c r="AL56" i="8"/>
  <c r="AK56" i="8"/>
  <c r="AM55" i="8"/>
  <c r="AN55" i="8" s="1"/>
  <c r="AL55" i="8"/>
  <c r="AK55" i="8"/>
  <c r="AM54" i="8"/>
  <c r="AN54" i="8" s="1"/>
  <c r="AP53" i="8" s="1"/>
  <c r="AL54" i="8"/>
  <c r="AK54" i="8"/>
  <c r="AM53" i="8"/>
  <c r="AN53" i="8" s="1"/>
  <c r="AP52" i="8" s="1"/>
  <c r="AL53" i="8"/>
  <c r="AK53" i="8"/>
  <c r="AM52" i="8"/>
  <c r="AN52" i="8" s="1"/>
  <c r="AL52" i="8"/>
  <c r="AK52" i="8"/>
  <c r="AM51" i="8"/>
  <c r="AN51" i="8" s="1"/>
  <c r="AP50" i="8" s="1"/>
  <c r="AS44" i="8" s="1"/>
  <c r="AU44" i="8" s="1"/>
  <c r="AV44" i="8" s="1"/>
  <c r="AL51" i="8"/>
  <c r="AK51" i="8"/>
  <c r="AM50" i="8"/>
  <c r="AN50" i="8" s="1"/>
  <c r="AL50" i="8"/>
  <c r="AK50" i="8"/>
  <c r="AM49" i="8"/>
  <c r="AN49" i="8" s="1"/>
  <c r="AL49" i="8"/>
  <c r="AP48" i="8" s="1"/>
  <c r="AK49" i="8"/>
  <c r="AM48" i="8"/>
  <c r="AN48" i="8" s="1"/>
  <c r="AL48" i="8"/>
  <c r="AK48" i="8"/>
  <c r="AM47" i="8"/>
  <c r="AN47" i="8" s="1"/>
  <c r="AL47" i="8"/>
  <c r="AK47" i="8"/>
  <c r="AM46" i="8"/>
  <c r="AN46" i="8" s="1"/>
  <c r="AL46" i="8"/>
  <c r="AP45" i="8" s="1"/>
  <c r="AK46" i="8"/>
  <c r="AN45" i="8"/>
  <c r="AM45" i="8"/>
  <c r="AL45" i="8"/>
  <c r="AK45" i="8"/>
  <c r="AM44" i="8"/>
  <c r="AN44" i="8" s="1"/>
  <c r="AL44" i="8"/>
  <c r="AK44" i="8"/>
  <c r="AL43" i="8"/>
  <c r="AK43" i="8"/>
  <c r="AX13" i="8"/>
  <c r="AM133" i="8" s="1"/>
  <c r="AN133" i="8" s="1"/>
  <c r="AX12" i="8"/>
  <c r="AM132" i="8" s="1"/>
  <c r="AN132" i="8" s="1"/>
  <c r="AX11" i="8"/>
  <c r="AM131" i="8" s="1"/>
  <c r="AN131" i="8" s="1"/>
  <c r="AX10" i="8"/>
  <c r="AX9" i="8"/>
  <c r="AM129" i="8" s="1"/>
  <c r="AN129" i="8" s="1"/>
  <c r="AX8" i="8"/>
  <c r="AM128" i="8" s="1"/>
  <c r="AN128" i="8" s="1"/>
  <c r="AX7" i="8"/>
  <c r="AM127" i="8" s="1"/>
  <c r="AN127" i="8" s="1"/>
  <c r="AW7" i="8"/>
  <c r="AM120" i="8" s="1"/>
  <c r="AN120" i="8" s="1"/>
  <c r="AV7" i="8"/>
  <c r="AU7" i="8"/>
  <c r="AM106" i="8" s="1"/>
  <c r="AN106" i="8" s="1"/>
  <c r="AT7" i="8"/>
  <c r="AM99" i="8" s="1"/>
  <c r="AN99" i="8" s="1"/>
  <c r="AS7" i="8"/>
  <c r="AR7" i="8"/>
  <c r="AM85" i="8" s="1"/>
  <c r="AN85" i="8" s="1"/>
  <c r="AQ7" i="8"/>
  <c r="AM78" i="8" s="1"/>
  <c r="AN78" i="8" s="1"/>
  <c r="AP7" i="8"/>
  <c r="AM71" i="8" s="1"/>
  <c r="AN71" i="8" s="1"/>
  <c r="AO7" i="8"/>
  <c r="AM64" i="8" s="1"/>
  <c r="AN64" i="8" s="1"/>
  <c r="AN7" i="8"/>
  <c r="AM7" i="8"/>
  <c r="AL7" i="8"/>
  <c r="AM43" i="8" s="1"/>
  <c r="AN43" i="8" s="1"/>
  <c r="D151" i="8"/>
  <c r="C151" i="8"/>
  <c r="D150" i="8"/>
  <c r="G150" i="8" s="1"/>
  <c r="C150" i="8"/>
  <c r="D149" i="8"/>
  <c r="C149" i="8"/>
  <c r="D148" i="8"/>
  <c r="G147" i="8" s="1"/>
  <c r="C148" i="8"/>
  <c r="C147" i="8"/>
  <c r="D146" i="8"/>
  <c r="C146" i="8"/>
  <c r="D145" i="8"/>
  <c r="C145" i="8"/>
  <c r="D144" i="8"/>
  <c r="G143" i="8" s="1"/>
  <c r="C144" i="8"/>
  <c r="D143" i="8"/>
  <c r="C143" i="8"/>
  <c r="D142" i="8"/>
  <c r="C142" i="8"/>
  <c r="D141" i="8"/>
  <c r="G139" i="8" s="1"/>
  <c r="C141" i="8"/>
  <c r="C140" i="8"/>
  <c r="D139" i="8"/>
  <c r="C139" i="8"/>
  <c r="D138" i="8"/>
  <c r="C138" i="8"/>
  <c r="D137" i="8"/>
  <c r="C137" i="8"/>
  <c r="D136" i="8"/>
  <c r="C136" i="8"/>
  <c r="D135" i="8"/>
  <c r="G135" i="8" s="1"/>
  <c r="C135" i="8"/>
  <c r="D134" i="8"/>
  <c r="C134" i="8"/>
  <c r="C133" i="8"/>
  <c r="D132" i="8"/>
  <c r="G132" i="8" s="1"/>
  <c r="C132" i="8"/>
  <c r="D131" i="8"/>
  <c r="C131" i="8"/>
  <c r="D130" i="8"/>
  <c r="C130" i="8"/>
  <c r="D129" i="8"/>
  <c r="C129" i="8"/>
  <c r="D128" i="8"/>
  <c r="C128" i="8"/>
  <c r="D127" i="8"/>
  <c r="C127" i="8"/>
  <c r="C126" i="8"/>
  <c r="D125" i="8"/>
  <c r="C125" i="8"/>
  <c r="D124" i="8"/>
  <c r="C124" i="8"/>
  <c r="D123" i="8"/>
  <c r="C123" i="8"/>
  <c r="D122" i="8"/>
  <c r="G121" i="8" s="1"/>
  <c r="C122" i="8"/>
  <c r="D121" i="8"/>
  <c r="C121" i="8"/>
  <c r="D120" i="8"/>
  <c r="C120" i="8"/>
  <c r="C119" i="8"/>
  <c r="D118" i="8"/>
  <c r="G117" i="8" s="1"/>
  <c r="C118" i="8"/>
  <c r="D117" i="8"/>
  <c r="C117" i="8"/>
  <c r="D116" i="8"/>
  <c r="C116" i="8"/>
  <c r="D115" i="8"/>
  <c r="C115" i="8"/>
  <c r="D114" i="8"/>
  <c r="C114" i="8"/>
  <c r="D113" i="8"/>
  <c r="G112" i="8" s="1"/>
  <c r="C113" i="8"/>
  <c r="C112" i="8"/>
  <c r="D111" i="8"/>
  <c r="C111" i="8"/>
  <c r="D110" i="8"/>
  <c r="C110" i="8"/>
  <c r="D109" i="8"/>
  <c r="C109" i="8"/>
  <c r="D108" i="8"/>
  <c r="C108" i="8"/>
  <c r="D107" i="8"/>
  <c r="C107" i="8"/>
  <c r="D106" i="8"/>
  <c r="C106" i="8"/>
  <c r="C105" i="8"/>
  <c r="D104" i="8"/>
  <c r="G103" i="8" s="1"/>
  <c r="C104" i="8"/>
  <c r="D103" i="8"/>
  <c r="C103" i="8"/>
  <c r="D102" i="8"/>
  <c r="C102" i="8"/>
  <c r="D101" i="8"/>
  <c r="C101" i="8"/>
  <c r="D100" i="8"/>
  <c r="C100" i="8"/>
  <c r="D99" i="8"/>
  <c r="C99" i="8"/>
  <c r="C98" i="8"/>
  <c r="D97" i="8"/>
  <c r="C97" i="8"/>
  <c r="D96" i="8"/>
  <c r="C96" i="8"/>
  <c r="D95" i="8"/>
  <c r="C95" i="8"/>
  <c r="D94" i="8"/>
  <c r="C94" i="8"/>
  <c r="D93" i="8"/>
  <c r="G93" i="8" s="1"/>
  <c r="C93" i="8"/>
  <c r="D92" i="8"/>
  <c r="C92" i="8"/>
  <c r="C91" i="8"/>
  <c r="D90" i="8"/>
  <c r="C90" i="8"/>
  <c r="D89" i="8"/>
  <c r="C89" i="8"/>
  <c r="D88" i="8"/>
  <c r="C88" i="8"/>
  <c r="D87" i="8"/>
  <c r="G86" i="8" s="1"/>
  <c r="C87" i="8"/>
  <c r="D86" i="8"/>
  <c r="C86" i="8"/>
  <c r="D85" i="8"/>
  <c r="C85" i="8"/>
  <c r="C84" i="8"/>
  <c r="D83" i="8"/>
  <c r="C83" i="8"/>
  <c r="D82" i="8"/>
  <c r="C82" i="8"/>
  <c r="D81" i="8"/>
  <c r="C81" i="8"/>
  <c r="D80" i="8"/>
  <c r="G80" i="8" s="1"/>
  <c r="C80" i="8"/>
  <c r="D79" i="8"/>
  <c r="C79" i="8"/>
  <c r="D78" i="8"/>
  <c r="C78" i="8"/>
  <c r="C77" i="8"/>
  <c r="D76" i="8"/>
  <c r="G75" i="8" s="1"/>
  <c r="C76" i="8"/>
  <c r="D75" i="8"/>
  <c r="C75" i="8"/>
  <c r="D74" i="8"/>
  <c r="G73" i="8" s="1"/>
  <c r="C74" i="8"/>
  <c r="D73" i="8"/>
  <c r="C73" i="8"/>
  <c r="D72" i="8"/>
  <c r="C72" i="8"/>
  <c r="D71" i="8"/>
  <c r="G69" i="8" s="1"/>
  <c r="C71" i="8"/>
  <c r="C70" i="8"/>
  <c r="D69" i="8"/>
  <c r="C69" i="8"/>
  <c r="D68" i="8"/>
  <c r="C68" i="8"/>
  <c r="D67" i="8"/>
  <c r="C67" i="8"/>
  <c r="D66" i="8"/>
  <c r="C66" i="8"/>
  <c r="D65" i="8"/>
  <c r="C65" i="8"/>
  <c r="D64" i="8"/>
  <c r="C64" i="8"/>
  <c r="C63" i="8"/>
  <c r="D62" i="8"/>
  <c r="C62" i="8"/>
  <c r="D61" i="8"/>
  <c r="C61" i="8"/>
  <c r="D60" i="8"/>
  <c r="C60" i="8"/>
  <c r="D59" i="8"/>
  <c r="C59" i="8"/>
  <c r="D58" i="8"/>
  <c r="C58" i="8"/>
  <c r="D57" i="8"/>
  <c r="G56" i="8" s="1"/>
  <c r="C57" i="8"/>
  <c r="C56" i="8"/>
  <c r="D55" i="8"/>
  <c r="C55" i="8"/>
  <c r="D54" i="8"/>
  <c r="C54" i="8"/>
  <c r="D53" i="8"/>
  <c r="C53" i="8"/>
  <c r="D52" i="8"/>
  <c r="C52" i="8"/>
  <c r="D51" i="8"/>
  <c r="C51" i="8"/>
  <c r="D50" i="8"/>
  <c r="C50" i="8"/>
  <c r="C49" i="8"/>
  <c r="D48" i="8"/>
  <c r="C48" i="8"/>
  <c r="D47" i="8"/>
  <c r="C47" i="8"/>
  <c r="D46" i="8"/>
  <c r="C46" i="8"/>
  <c r="D45" i="8"/>
  <c r="C45" i="8"/>
  <c r="D44" i="8"/>
  <c r="C44" i="8"/>
  <c r="D43" i="8"/>
  <c r="C43" i="8"/>
  <c r="C42" i="8"/>
  <c r="D41" i="8"/>
  <c r="C41" i="8"/>
  <c r="D40" i="8"/>
  <c r="C40" i="8"/>
  <c r="S32" i="8"/>
  <c r="E151" i="8" s="1"/>
  <c r="R32" i="8"/>
  <c r="E144" i="8" s="1"/>
  <c r="Q32" i="8"/>
  <c r="E137" i="8" s="1"/>
  <c r="G136" i="8" s="1"/>
  <c r="P32" i="8"/>
  <c r="E130" i="8" s="1"/>
  <c r="O32" i="8"/>
  <c r="E123" i="8" s="1"/>
  <c r="H123" i="8" s="1"/>
  <c r="N32" i="8"/>
  <c r="E116" i="8" s="1"/>
  <c r="H116" i="8" s="1"/>
  <c r="M32" i="8"/>
  <c r="E109" i="8" s="1"/>
  <c r="L32" i="8"/>
  <c r="E102" i="8" s="1"/>
  <c r="H102" i="8" s="1"/>
  <c r="K32" i="8"/>
  <c r="E95" i="8" s="1"/>
  <c r="J32" i="8"/>
  <c r="E88" i="8" s="1"/>
  <c r="I32" i="8"/>
  <c r="E81" i="8" s="1"/>
  <c r="H32" i="8"/>
  <c r="E74" i="8" s="1"/>
  <c r="G32" i="8"/>
  <c r="E67" i="8" s="1"/>
  <c r="F32" i="8"/>
  <c r="E60" i="8" s="1"/>
  <c r="E32" i="8"/>
  <c r="E53" i="8" s="1"/>
  <c r="D32" i="8"/>
  <c r="E46" i="8" s="1"/>
  <c r="S31" i="8"/>
  <c r="E150" i="8" s="1"/>
  <c r="R31" i="8"/>
  <c r="E143" i="8" s="1"/>
  <c r="Q31" i="8"/>
  <c r="E136" i="8" s="1"/>
  <c r="P31" i="8"/>
  <c r="E129" i="8" s="1"/>
  <c r="O31" i="8"/>
  <c r="E122" i="8" s="1"/>
  <c r="H122" i="8" s="1"/>
  <c r="N31" i="8"/>
  <c r="E115" i="8" s="1"/>
  <c r="M31" i="8"/>
  <c r="E108" i="8" s="1"/>
  <c r="H108" i="8" s="1"/>
  <c r="L31" i="8"/>
  <c r="E101" i="8" s="1"/>
  <c r="H101" i="8" s="1"/>
  <c r="K31" i="8"/>
  <c r="E94" i="8" s="1"/>
  <c r="J31" i="8"/>
  <c r="E87" i="8" s="1"/>
  <c r="I31" i="8"/>
  <c r="E80" i="8" s="1"/>
  <c r="H31" i="8"/>
  <c r="E73" i="8" s="1"/>
  <c r="G31" i="8"/>
  <c r="E66" i="8" s="1"/>
  <c r="F31" i="8"/>
  <c r="E59" i="8" s="1"/>
  <c r="E31" i="8"/>
  <c r="E52" i="8" s="1"/>
  <c r="D31" i="8"/>
  <c r="E45" i="8" s="1"/>
  <c r="S30" i="8"/>
  <c r="E149" i="8" s="1"/>
  <c r="R30" i="8"/>
  <c r="E142" i="8" s="1"/>
  <c r="Q30" i="8"/>
  <c r="E135" i="8" s="1"/>
  <c r="P30" i="8"/>
  <c r="E128" i="8" s="1"/>
  <c r="O30" i="8"/>
  <c r="E121" i="8" s="1"/>
  <c r="N30" i="8"/>
  <c r="E114" i="8" s="1"/>
  <c r="M30" i="8"/>
  <c r="E107" i="8" s="1"/>
  <c r="L30" i="8"/>
  <c r="E100" i="8" s="1"/>
  <c r="K30" i="8"/>
  <c r="E93" i="8" s="1"/>
  <c r="J30" i="8"/>
  <c r="E86" i="8" s="1"/>
  <c r="I30" i="8"/>
  <c r="E79" i="8" s="1"/>
  <c r="H30" i="8"/>
  <c r="E72" i="8" s="1"/>
  <c r="G30" i="8"/>
  <c r="E65" i="8" s="1"/>
  <c r="F30" i="8"/>
  <c r="E58" i="8" s="1"/>
  <c r="E30" i="8"/>
  <c r="E51" i="8" s="1"/>
  <c r="D30" i="8"/>
  <c r="E44" i="8" s="1"/>
  <c r="S29" i="8"/>
  <c r="E148" i="8" s="1"/>
  <c r="R29" i="8"/>
  <c r="E141" i="8" s="1"/>
  <c r="Q29" i="8"/>
  <c r="E134" i="8" s="1"/>
  <c r="P29" i="8"/>
  <c r="E127" i="8" s="1"/>
  <c r="O29" i="8"/>
  <c r="E120" i="8" s="1"/>
  <c r="N29" i="8"/>
  <c r="E113" i="8" s="1"/>
  <c r="M29" i="8"/>
  <c r="E106" i="8" s="1"/>
  <c r="L29" i="8"/>
  <c r="E99" i="8" s="1"/>
  <c r="K29" i="8"/>
  <c r="E92" i="8" s="1"/>
  <c r="J29" i="8"/>
  <c r="E85" i="8" s="1"/>
  <c r="I29" i="8"/>
  <c r="E78" i="8" s="1"/>
  <c r="H29" i="8"/>
  <c r="E71" i="8" s="1"/>
  <c r="G29" i="8"/>
  <c r="E64" i="8" s="1"/>
  <c r="F29" i="8"/>
  <c r="E57" i="8" s="1"/>
  <c r="E29" i="8"/>
  <c r="E50" i="8" s="1"/>
  <c r="D29" i="8"/>
  <c r="E43" i="8" s="1"/>
  <c r="S28" i="8"/>
  <c r="E147" i="8" s="1"/>
  <c r="R28" i="8"/>
  <c r="E140" i="8" s="1"/>
  <c r="Q28" i="8"/>
  <c r="E133" i="8" s="1"/>
  <c r="P28" i="8"/>
  <c r="E126" i="8" s="1"/>
  <c r="O28" i="8"/>
  <c r="E119" i="8" s="1"/>
  <c r="N28" i="8"/>
  <c r="E112" i="8" s="1"/>
  <c r="M28" i="8"/>
  <c r="E105" i="8" s="1"/>
  <c r="L28" i="8"/>
  <c r="E98" i="8" s="1"/>
  <c r="K28" i="8"/>
  <c r="E91" i="8" s="1"/>
  <c r="J28" i="8"/>
  <c r="E84" i="8" s="1"/>
  <c r="I28" i="8"/>
  <c r="E77" i="8" s="1"/>
  <c r="H28" i="8"/>
  <c r="E70" i="8" s="1"/>
  <c r="G28" i="8"/>
  <c r="E63" i="8" s="1"/>
  <c r="F28" i="8"/>
  <c r="E56" i="8" s="1"/>
  <c r="E28" i="8"/>
  <c r="E49" i="8" s="1"/>
  <c r="D28" i="8"/>
  <c r="E42" i="8" s="1"/>
  <c r="F41" i="8" s="1"/>
  <c r="S27" i="8"/>
  <c r="E146" i="8" s="1"/>
  <c r="R27" i="8"/>
  <c r="E139" i="8" s="1"/>
  <c r="Q27" i="8"/>
  <c r="E132" i="8" s="1"/>
  <c r="P27" i="8"/>
  <c r="E125" i="8" s="1"/>
  <c r="O27" i="8"/>
  <c r="E118" i="8" s="1"/>
  <c r="N27" i="8"/>
  <c r="E111" i="8" s="1"/>
  <c r="M27" i="8"/>
  <c r="E104" i="8" s="1"/>
  <c r="L27" i="8"/>
  <c r="E97" i="8" s="1"/>
  <c r="K27" i="8"/>
  <c r="E90" i="8" s="1"/>
  <c r="J27" i="8"/>
  <c r="E83" i="8" s="1"/>
  <c r="I27" i="8"/>
  <c r="E76" i="8" s="1"/>
  <c r="H27" i="8"/>
  <c r="E69" i="8" s="1"/>
  <c r="G27" i="8"/>
  <c r="E62" i="8" s="1"/>
  <c r="F27" i="8"/>
  <c r="E55" i="8" s="1"/>
  <c r="E27" i="8"/>
  <c r="E48" i="8" s="1"/>
  <c r="D27" i="8"/>
  <c r="E41" i="8" s="1"/>
  <c r="S26" i="8"/>
  <c r="E145" i="8" s="1"/>
  <c r="O55" i="8" s="1"/>
  <c r="R26" i="8"/>
  <c r="E138" i="8" s="1"/>
  <c r="O54" i="8" s="1"/>
  <c r="Q26" i="8"/>
  <c r="E131" i="8" s="1"/>
  <c r="O53" i="8" s="1"/>
  <c r="P26" i="8"/>
  <c r="E124" i="8" s="1"/>
  <c r="O52" i="8" s="1"/>
  <c r="O26" i="8"/>
  <c r="E117" i="8" s="1"/>
  <c r="N26" i="8"/>
  <c r="E110" i="8" s="1"/>
  <c r="M26" i="8"/>
  <c r="E103" i="8" s="1"/>
  <c r="L26" i="8"/>
  <c r="E96" i="8" s="1"/>
  <c r="K26" i="8"/>
  <c r="E89" i="8" s="1"/>
  <c r="O47" i="8" s="1"/>
  <c r="J26" i="8"/>
  <c r="E82" i="8" s="1"/>
  <c r="O46" i="8" s="1"/>
  <c r="I26" i="8"/>
  <c r="E75" i="8" s="1"/>
  <c r="O45" i="8" s="1"/>
  <c r="H26" i="8"/>
  <c r="E68" i="8" s="1"/>
  <c r="O44" i="8" s="1"/>
  <c r="G26" i="8"/>
  <c r="E61" i="8" s="1"/>
  <c r="O43" i="8" s="1"/>
  <c r="F26" i="8"/>
  <c r="E54" i="8" s="1"/>
  <c r="E26" i="8"/>
  <c r="E47" i="8" s="1"/>
  <c r="D26" i="8"/>
  <c r="E40" i="8" s="1"/>
  <c r="O40" i="8" s="1"/>
  <c r="AP88" i="8" l="1"/>
  <c r="AP92" i="8"/>
  <c r="AS50" i="8" s="1"/>
  <c r="AU50" i="8" s="1"/>
  <c r="AV50" i="8" s="1"/>
  <c r="AP100" i="8"/>
  <c r="AP120" i="8"/>
  <c r="AS54" i="8" s="1"/>
  <c r="AU54" i="8" s="1"/>
  <c r="AV54" i="8" s="1"/>
  <c r="AP128" i="8"/>
  <c r="AX47" i="8"/>
  <c r="AW47" i="8"/>
  <c r="AU47" i="8"/>
  <c r="AV47" i="8" s="1"/>
  <c r="AT47" i="8"/>
  <c r="BE44" i="8"/>
  <c r="BF44" i="8"/>
  <c r="AP74" i="8"/>
  <c r="AP64" i="8"/>
  <c r="AS46" i="8" s="1"/>
  <c r="AU46" i="8" s="1"/>
  <c r="AV46" i="8" s="1"/>
  <c r="AP43" i="8"/>
  <c r="AS43" i="8" s="1"/>
  <c r="AP72" i="8"/>
  <c r="AW51" i="8"/>
  <c r="AX51" i="8"/>
  <c r="BC43" i="8" s="1"/>
  <c r="AU51" i="8"/>
  <c r="AV51" i="8" s="1"/>
  <c r="AT51" i="8"/>
  <c r="BB43" i="8" s="1"/>
  <c r="BF45" i="8"/>
  <c r="BE45" i="8"/>
  <c r="AP44" i="8"/>
  <c r="AP46" i="8"/>
  <c r="AP54" i="8"/>
  <c r="AP57" i="8"/>
  <c r="AS45" i="8" s="1"/>
  <c r="AU45" i="8" s="1"/>
  <c r="AV45" i="8" s="1"/>
  <c r="AP62" i="8"/>
  <c r="AP65" i="8"/>
  <c r="AP47" i="8"/>
  <c r="AP55" i="8"/>
  <c r="AP58" i="8"/>
  <c r="AP66" i="8"/>
  <c r="AP69" i="8"/>
  <c r="AP106" i="8"/>
  <c r="AS52" i="8" s="1"/>
  <c r="AU52" i="8" s="1"/>
  <c r="AV52" i="8" s="1"/>
  <c r="AP124" i="8"/>
  <c r="AP130" i="8"/>
  <c r="AP103" i="8"/>
  <c r="AP114" i="8"/>
  <c r="AP117" i="8"/>
  <c r="AP51" i="8"/>
  <c r="AP59" i="8"/>
  <c r="AP67" i="8"/>
  <c r="AP90" i="8"/>
  <c r="AP94" i="8"/>
  <c r="AP132" i="8"/>
  <c r="AP73" i="8"/>
  <c r="AP78" i="8"/>
  <c r="AS48" i="8" s="1"/>
  <c r="AU48" i="8" s="1"/>
  <c r="AV48" i="8" s="1"/>
  <c r="AP85" i="8"/>
  <c r="AS49" i="8" s="1"/>
  <c r="AU49" i="8" s="1"/>
  <c r="AV49" i="8" s="1"/>
  <c r="AP93" i="8"/>
  <c r="AP96" i="8"/>
  <c r="AP127" i="8"/>
  <c r="AP129" i="8"/>
  <c r="AP131" i="8"/>
  <c r="AP87" i="8"/>
  <c r="AP107" i="8"/>
  <c r="AP109" i="8"/>
  <c r="AP111" i="8"/>
  <c r="AP79" i="8"/>
  <c r="AP97" i="8"/>
  <c r="F43" i="8"/>
  <c r="G42" i="8"/>
  <c r="H103" i="8"/>
  <c r="O49" i="8"/>
  <c r="G48" i="8"/>
  <c r="F49" i="8"/>
  <c r="F106" i="8"/>
  <c r="H107" i="8"/>
  <c r="G105" i="8"/>
  <c r="H99" i="8"/>
  <c r="F98" i="8"/>
  <c r="G47" i="8"/>
  <c r="F47" i="8"/>
  <c r="H96" i="8"/>
  <c r="O48" i="8"/>
  <c r="H97" i="8"/>
  <c r="F96" i="8"/>
  <c r="G96" i="8"/>
  <c r="F97" i="8"/>
  <c r="H98" i="8"/>
  <c r="H100" i="8"/>
  <c r="G98" i="8"/>
  <c r="G99" i="8"/>
  <c r="F99" i="8"/>
  <c r="G44" i="8"/>
  <c r="O41" i="8"/>
  <c r="H104" i="8"/>
  <c r="F103" i="8"/>
  <c r="F104" i="8"/>
  <c r="H105" i="8"/>
  <c r="H106" i="8"/>
  <c r="F105" i="8"/>
  <c r="F54" i="8"/>
  <c r="G110" i="8"/>
  <c r="H111" i="8"/>
  <c r="F110" i="8"/>
  <c r="F56" i="8"/>
  <c r="G57" i="8"/>
  <c r="F57" i="8"/>
  <c r="H115" i="8"/>
  <c r="G114" i="8"/>
  <c r="G61" i="8"/>
  <c r="F61" i="8"/>
  <c r="P43" i="8" s="1"/>
  <c r="X43" i="8" s="1"/>
  <c r="H118" i="8"/>
  <c r="F117" i="8"/>
  <c r="F118" i="8"/>
  <c r="H119" i="8"/>
  <c r="G62" i="8"/>
  <c r="F63" i="8"/>
  <c r="H120" i="8"/>
  <c r="F119" i="8"/>
  <c r="F120" i="8"/>
  <c r="H121" i="8"/>
  <c r="G119" i="8"/>
  <c r="G120" i="8"/>
  <c r="G50" i="8"/>
  <c r="G97" i="8"/>
  <c r="F124" i="8"/>
  <c r="F125" i="8"/>
  <c r="F71" i="8"/>
  <c r="F75" i="8"/>
  <c r="P45" i="8" s="1"/>
  <c r="X45" i="8" s="1"/>
  <c r="F76" i="8"/>
  <c r="F77" i="8"/>
  <c r="F78" i="8"/>
  <c r="F134" i="8"/>
  <c r="G134" i="8"/>
  <c r="G79" i="8"/>
  <c r="G106" i="8"/>
  <c r="G124" i="8"/>
  <c r="F82" i="8"/>
  <c r="F138" i="8"/>
  <c r="G138" i="8"/>
  <c r="F83" i="8"/>
  <c r="F139" i="8"/>
  <c r="F84" i="8"/>
  <c r="G83" i="8"/>
  <c r="F140" i="8"/>
  <c r="G85" i="8"/>
  <c r="F85" i="8"/>
  <c r="F141" i="8"/>
  <c r="G140" i="8"/>
  <c r="G84" i="8"/>
  <c r="G115" i="8"/>
  <c r="G128" i="8"/>
  <c r="G141" i="8"/>
  <c r="G145" i="8"/>
  <c r="G40" i="8"/>
  <c r="F40" i="8"/>
  <c r="F42" i="8"/>
  <c r="F48" i="8"/>
  <c r="F50" i="8"/>
  <c r="H109" i="8"/>
  <c r="G108" i="8"/>
  <c r="O42" i="8"/>
  <c r="O50" i="8"/>
  <c r="H110" i="8"/>
  <c r="F55" i="8"/>
  <c r="F111" i="8"/>
  <c r="H112" i="8"/>
  <c r="H113" i="8"/>
  <c r="F112" i="8"/>
  <c r="G111" i="8"/>
  <c r="F113" i="8"/>
  <c r="H114" i="8"/>
  <c r="G45" i="8"/>
  <c r="G100" i="8"/>
  <c r="O51" i="8"/>
  <c r="H117" i="8"/>
  <c r="F62" i="8"/>
  <c r="F64" i="8"/>
  <c r="G63" i="8"/>
  <c r="G64" i="8"/>
  <c r="G66" i="8"/>
  <c r="G41" i="8"/>
  <c r="G54" i="8"/>
  <c r="F68" i="8"/>
  <c r="G68" i="8"/>
  <c r="F69" i="8"/>
  <c r="F70" i="8"/>
  <c r="F126" i="8"/>
  <c r="G125" i="8"/>
  <c r="G127" i="8"/>
  <c r="F127" i="8"/>
  <c r="G58" i="8"/>
  <c r="G71" i="8"/>
  <c r="G126" i="8"/>
  <c r="G131" i="8"/>
  <c r="F131" i="8"/>
  <c r="F132" i="8"/>
  <c r="F133" i="8"/>
  <c r="G89" i="8"/>
  <c r="F89" i="8"/>
  <c r="F145" i="8"/>
  <c r="F90" i="8"/>
  <c r="F146" i="8"/>
  <c r="G90" i="8"/>
  <c r="F91" i="8"/>
  <c r="F147" i="8"/>
  <c r="F92" i="8"/>
  <c r="G91" i="8"/>
  <c r="G92" i="8"/>
  <c r="F148" i="8"/>
  <c r="G149" i="8"/>
  <c r="G94" i="8"/>
  <c r="G52" i="8"/>
  <c r="G65" i="8"/>
  <c r="G77" i="8"/>
  <c r="U45" i="8" s="1"/>
  <c r="G82" i="8"/>
  <c r="G43" i="8"/>
  <c r="G49" i="8"/>
  <c r="G70" i="8"/>
  <c r="G59" i="8"/>
  <c r="G72" i="8"/>
  <c r="G87" i="8"/>
  <c r="G122" i="8"/>
  <c r="U51" i="8" s="1"/>
  <c r="G129" i="8"/>
  <c r="G142" i="8"/>
  <c r="G76" i="8"/>
  <c r="G101" i="8"/>
  <c r="G104" i="8"/>
  <c r="U49" i="8" s="1"/>
  <c r="G107" i="8"/>
  <c r="G113" i="8"/>
  <c r="G133" i="8"/>
  <c r="G146" i="8"/>
  <c r="G51" i="8"/>
  <c r="G55" i="8"/>
  <c r="G78" i="8"/>
  <c r="G148" i="8"/>
  <c r="G118" i="8"/>
  <c r="J51" i="8" s="1"/>
  <c r="BF43" i="8" l="1"/>
  <c r="AU43" i="8"/>
  <c r="BE43" i="8"/>
  <c r="AT43" i="8"/>
  <c r="AX43" i="8"/>
  <c r="AW43" i="8"/>
  <c r="AS57" i="8"/>
  <c r="U47" i="8"/>
  <c r="J47" i="8"/>
  <c r="J45" i="8"/>
  <c r="P49" i="8"/>
  <c r="X49" i="8" s="1"/>
  <c r="J49" i="8"/>
  <c r="U54" i="8"/>
  <c r="J54" i="8"/>
  <c r="U50" i="8"/>
  <c r="J50" i="8"/>
  <c r="J48" i="8"/>
  <c r="U48" i="8"/>
  <c r="P55" i="8"/>
  <c r="X55" i="8" s="1"/>
  <c r="J44" i="8"/>
  <c r="U44" i="8"/>
  <c r="J40" i="8"/>
  <c r="U40" i="8"/>
  <c r="P54" i="8"/>
  <c r="X54" i="8" s="1"/>
  <c r="P42" i="8"/>
  <c r="X42" i="8" s="1"/>
  <c r="P48" i="8"/>
  <c r="X48" i="8" s="1"/>
  <c r="P51" i="8"/>
  <c r="X51" i="8" s="1"/>
  <c r="P41" i="8"/>
  <c r="X41" i="8" s="1"/>
  <c r="P53" i="8"/>
  <c r="X53" i="8" s="1"/>
  <c r="P50" i="8"/>
  <c r="X50" i="8" s="1"/>
  <c r="U41" i="8"/>
  <c r="J41" i="8"/>
  <c r="U53" i="8"/>
  <c r="J53" i="8"/>
  <c r="P40" i="8"/>
  <c r="X40" i="8" s="1"/>
  <c r="P52" i="8"/>
  <c r="X52" i="8" s="1"/>
  <c r="U43" i="8"/>
  <c r="J43" i="8"/>
  <c r="U46" i="8"/>
  <c r="J46" i="8"/>
  <c r="P47" i="8"/>
  <c r="X47" i="8" s="1"/>
  <c r="P44" i="8"/>
  <c r="X44" i="8" s="1"/>
  <c r="J55" i="8"/>
  <c r="U55" i="8"/>
  <c r="P46" i="8"/>
  <c r="X46" i="8" s="1"/>
  <c r="U42" i="8"/>
  <c r="J42" i="8"/>
  <c r="J52" i="8"/>
  <c r="K52" i="8" s="1"/>
  <c r="U52" i="8"/>
  <c r="AS55" i="8" l="1"/>
  <c r="BA43" i="8"/>
  <c r="AS58" i="8"/>
  <c r="AV43" i="8"/>
  <c r="V40" i="8"/>
  <c r="K40" i="8"/>
  <c r="V44" i="8"/>
  <c r="Y44" i="8"/>
  <c r="Y48" i="8"/>
  <c r="AD42" i="8" s="1"/>
  <c r="AE42" i="8" s="1"/>
  <c r="V48" i="8"/>
  <c r="AA42" i="8" s="1"/>
  <c r="AB42" i="8" s="1"/>
  <c r="Y52" i="8"/>
  <c r="AD43" i="8" s="1"/>
  <c r="AE43" i="8" s="1"/>
  <c r="K44" i="8"/>
  <c r="Y40" i="8"/>
  <c r="V52" i="8"/>
  <c r="K48" i="8"/>
  <c r="AA43" i="8" l="1"/>
  <c r="AB43" i="8" s="1"/>
  <c r="AL133" i="7" l="1"/>
  <c r="AM132" i="7"/>
  <c r="AN132" i="7" s="1"/>
  <c r="AL132" i="7"/>
  <c r="AL131" i="7"/>
  <c r="AM130" i="7"/>
  <c r="AN130" i="7" s="1"/>
  <c r="AP129" i="7" s="1"/>
  <c r="AL130" i="7"/>
  <c r="AL129" i="7"/>
  <c r="AL128" i="7"/>
  <c r="AL127" i="7"/>
  <c r="AM126" i="7"/>
  <c r="AN126" i="7" s="1"/>
  <c r="AP125" i="7" s="1"/>
  <c r="AL126" i="7"/>
  <c r="AN125" i="7"/>
  <c r="AM125" i="7"/>
  <c r="AL125" i="7"/>
  <c r="AM124" i="7"/>
  <c r="AN124" i="7" s="1"/>
  <c r="AP123" i="7" s="1"/>
  <c r="AL124" i="7"/>
  <c r="AP124" i="7" s="1"/>
  <c r="AN123" i="7"/>
  <c r="AM123" i="7"/>
  <c r="AL123" i="7"/>
  <c r="AM122" i="7"/>
  <c r="AN122" i="7" s="1"/>
  <c r="AP121" i="7" s="1"/>
  <c r="AL122" i="7"/>
  <c r="AP122" i="7" s="1"/>
  <c r="AN121" i="7"/>
  <c r="AM121" i="7"/>
  <c r="AL121" i="7"/>
  <c r="AL120" i="7"/>
  <c r="AM119" i="7"/>
  <c r="AN119" i="7" s="1"/>
  <c r="AL119" i="7"/>
  <c r="AM118" i="7"/>
  <c r="AN118" i="7" s="1"/>
  <c r="AL118" i="7"/>
  <c r="AP118" i="7" s="1"/>
  <c r="AM117" i="7"/>
  <c r="AN117" i="7" s="1"/>
  <c r="AL117" i="7"/>
  <c r="AM116" i="7"/>
  <c r="AN116" i="7" s="1"/>
  <c r="AP115" i="7" s="1"/>
  <c r="AL116" i="7"/>
  <c r="AM115" i="7"/>
  <c r="AN115" i="7" s="1"/>
  <c r="AL115" i="7"/>
  <c r="AM114" i="7"/>
  <c r="AN114" i="7" s="1"/>
  <c r="AP113" i="7" s="1"/>
  <c r="AS53" i="7" s="1"/>
  <c r="AU53" i="7" s="1"/>
  <c r="AV53" i="7" s="1"/>
  <c r="AL114" i="7"/>
  <c r="AM113" i="7"/>
  <c r="AN113" i="7" s="1"/>
  <c r="AL113" i="7"/>
  <c r="AM112" i="7"/>
  <c r="AN112" i="7" s="1"/>
  <c r="AL112" i="7"/>
  <c r="AM111" i="7"/>
  <c r="AN111" i="7" s="1"/>
  <c r="AL111" i="7"/>
  <c r="AM110" i="7"/>
  <c r="AN110" i="7" s="1"/>
  <c r="AL110" i="7"/>
  <c r="AM109" i="7"/>
  <c r="AN109" i="7" s="1"/>
  <c r="AL109" i="7"/>
  <c r="AM108" i="7"/>
  <c r="AN108" i="7" s="1"/>
  <c r="AL108" i="7"/>
  <c r="AM107" i="7"/>
  <c r="AN107" i="7" s="1"/>
  <c r="AL107" i="7"/>
  <c r="AL106" i="7"/>
  <c r="AM105" i="7"/>
  <c r="AN105" i="7" s="1"/>
  <c r="AL105" i="7"/>
  <c r="AM104" i="7"/>
  <c r="AN104" i="7" s="1"/>
  <c r="AL104" i="7"/>
  <c r="AM103" i="7"/>
  <c r="AN103" i="7" s="1"/>
  <c r="AL103" i="7"/>
  <c r="AM102" i="7"/>
  <c r="AN102" i="7" s="1"/>
  <c r="AL102" i="7"/>
  <c r="AM101" i="7"/>
  <c r="AN101" i="7" s="1"/>
  <c r="AL101" i="7"/>
  <c r="AP101" i="7" s="1"/>
  <c r="AM100" i="7"/>
  <c r="AN100" i="7" s="1"/>
  <c r="AL100" i="7"/>
  <c r="AM99" i="7"/>
  <c r="AN99" i="7" s="1"/>
  <c r="AL99" i="7"/>
  <c r="AN98" i="7"/>
  <c r="AM98" i="7"/>
  <c r="AL98" i="7"/>
  <c r="AK98" i="7"/>
  <c r="AM97" i="7"/>
  <c r="AN97" i="7" s="1"/>
  <c r="AL97" i="7"/>
  <c r="AK97" i="7"/>
  <c r="AM96" i="7"/>
  <c r="AN96" i="7" s="1"/>
  <c r="AL96" i="7"/>
  <c r="AK96" i="7"/>
  <c r="AM95" i="7"/>
  <c r="AN95" i="7" s="1"/>
  <c r="AL95" i="7"/>
  <c r="AK95" i="7"/>
  <c r="AM94" i="7"/>
  <c r="AN94" i="7" s="1"/>
  <c r="AL94" i="7"/>
  <c r="AK94" i="7"/>
  <c r="AM93" i="7"/>
  <c r="AN93" i="7" s="1"/>
  <c r="AL93" i="7"/>
  <c r="AK93" i="7"/>
  <c r="AM92" i="7"/>
  <c r="AN92" i="7" s="1"/>
  <c r="AL92" i="7"/>
  <c r="AK92" i="7"/>
  <c r="AM91" i="7"/>
  <c r="AN91" i="7" s="1"/>
  <c r="AL91" i="7"/>
  <c r="AK91" i="7"/>
  <c r="AM90" i="7"/>
  <c r="AN90" i="7" s="1"/>
  <c r="AL90" i="7"/>
  <c r="AK90" i="7"/>
  <c r="AM89" i="7"/>
  <c r="AN89" i="7" s="1"/>
  <c r="AP88" i="7" s="1"/>
  <c r="AL89" i="7"/>
  <c r="AK89" i="7"/>
  <c r="AM88" i="7"/>
  <c r="AN88" i="7" s="1"/>
  <c r="AL88" i="7"/>
  <c r="AK88" i="7"/>
  <c r="AM87" i="7"/>
  <c r="AN87" i="7" s="1"/>
  <c r="AL87" i="7"/>
  <c r="AK87" i="7"/>
  <c r="AM86" i="7"/>
  <c r="AN86" i="7" s="1"/>
  <c r="AP85" i="7" s="1"/>
  <c r="AS49" i="7" s="1"/>
  <c r="AU49" i="7" s="1"/>
  <c r="AV49" i="7" s="1"/>
  <c r="AL86" i="7"/>
  <c r="AK86" i="7"/>
  <c r="AL85" i="7"/>
  <c r="AK85" i="7"/>
  <c r="AM84" i="7"/>
  <c r="AN84" i="7" s="1"/>
  <c r="AL84" i="7"/>
  <c r="AK84" i="7"/>
  <c r="AM83" i="7"/>
  <c r="AN83" i="7" s="1"/>
  <c r="AL83" i="7"/>
  <c r="AK83" i="7"/>
  <c r="AM82" i="7"/>
  <c r="AN82" i="7" s="1"/>
  <c r="AL82" i="7"/>
  <c r="AP81" i="7" s="1"/>
  <c r="AK82" i="7"/>
  <c r="AM81" i="7"/>
  <c r="AN81" i="7" s="1"/>
  <c r="AP80" i="7" s="1"/>
  <c r="AL81" i="7"/>
  <c r="AK81" i="7"/>
  <c r="AN80" i="7"/>
  <c r="AM80" i="7"/>
  <c r="AL80" i="7"/>
  <c r="AK80" i="7"/>
  <c r="AM79" i="7"/>
  <c r="AN79" i="7" s="1"/>
  <c r="AL79" i="7"/>
  <c r="AK79" i="7"/>
  <c r="AL78" i="7"/>
  <c r="AK78" i="7"/>
  <c r="AM77" i="7"/>
  <c r="AN77" i="7" s="1"/>
  <c r="AL77" i="7"/>
  <c r="AP76" i="7" s="1"/>
  <c r="AK77" i="7"/>
  <c r="AM76" i="7"/>
  <c r="AN76" i="7" s="1"/>
  <c r="AP75" i="7" s="1"/>
  <c r="AL76" i="7"/>
  <c r="AK76" i="7"/>
  <c r="AN75" i="7"/>
  <c r="AM75" i="7"/>
  <c r="AL75" i="7"/>
  <c r="AK75" i="7"/>
  <c r="AM74" i="7"/>
  <c r="AN74" i="7" s="1"/>
  <c r="AL74" i="7"/>
  <c r="AK74" i="7"/>
  <c r="AM73" i="7"/>
  <c r="AN73" i="7" s="1"/>
  <c r="AL73" i="7"/>
  <c r="AK73" i="7"/>
  <c r="AM72" i="7"/>
  <c r="AN72" i="7" s="1"/>
  <c r="AL72" i="7"/>
  <c r="AK72" i="7"/>
  <c r="AL71" i="7"/>
  <c r="AK71" i="7"/>
  <c r="AN70" i="7"/>
  <c r="AM70" i="7"/>
  <c r="AL70" i="7"/>
  <c r="AK70" i="7"/>
  <c r="AM69" i="7"/>
  <c r="AN69" i="7" s="1"/>
  <c r="AL69" i="7"/>
  <c r="AP68" i="7" s="1"/>
  <c r="AK69" i="7"/>
  <c r="AM68" i="7"/>
  <c r="AN68" i="7" s="1"/>
  <c r="AP67" i="7" s="1"/>
  <c r="AL68" i="7"/>
  <c r="AK68" i="7"/>
  <c r="AM67" i="7"/>
  <c r="AN67" i="7" s="1"/>
  <c r="AL67" i="7"/>
  <c r="AK67" i="7"/>
  <c r="AM66" i="7"/>
  <c r="AN66" i="7" s="1"/>
  <c r="AP65" i="7" s="1"/>
  <c r="AL66" i="7"/>
  <c r="AK66" i="7"/>
  <c r="AM65" i="7"/>
  <c r="AN65" i="7" s="1"/>
  <c r="AL65" i="7"/>
  <c r="AK65" i="7"/>
  <c r="AL64" i="7"/>
  <c r="AK64" i="7"/>
  <c r="AM63" i="7"/>
  <c r="AN63" i="7" s="1"/>
  <c r="AP62" i="7" s="1"/>
  <c r="AL63" i="7"/>
  <c r="AK63" i="7"/>
  <c r="AM62" i="7"/>
  <c r="AN62" i="7" s="1"/>
  <c r="AL62" i="7"/>
  <c r="AK62" i="7"/>
  <c r="AM61" i="7"/>
  <c r="AN61" i="7" s="1"/>
  <c r="AL61" i="7"/>
  <c r="AP61" i="7" s="1"/>
  <c r="AK61" i="7"/>
  <c r="AM60" i="7"/>
  <c r="AN60" i="7" s="1"/>
  <c r="AL60" i="7"/>
  <c r="AK60" i="7"/>
  <c r="AM59" i="7"/>
  <c r="AN59" i="7" s="1"/>
  <c r="AL59" i="7"/>
  <c r="AK59" i="7"/>
  <c r="AM58" i="7"/>
  <c r="AN58" i="7" s="1"/>
  <c r="AL58" i="7"/>
  <c r="AP57" i="7" s="1"/>
  <c r="AS45" i="7" s="1"/>
  <c r="AU45" i="7" s="1"/>
  <c r="AV45" i="7" s="1"/>
  <c r="AK58" i="7"/>
  <c r="AL57" i="7"/>
  <c r="AK57" i="7"/>
  <c r="AM56" i="7"/>
  <c r="AN56" i="7" s="1"/>
  <c r="AL56" i="7"/>
  <c r="AK56" i="7"/>
  <c r="AM55" i="7"/>
  <c r="AN55" i="7" s="1"/>
  <c r="AL55" i="7"/>
  <c r="AP54" i="7" s="1"/>
  <c r="AK55" i="7"/>
  <c r="AM54" i="7"/>
  <c r="AN54" i="7" s="1"/>
  <c r="AL54" i="7"/>
  <c r="AP53" i="7" s="1"/>
  <c r="AK54" i="7"/>
  <c r="AM53" i="7"/>
  <c r="AN53" i="7" s="1"/>
  <c r="AL53" i="7"/>
  <c r="AK53" i="7"/>
  <c r="AM52" i="7"/>
  <c r="AN52" i="7" s="1"/>
  <c r="AL52" i="7"/>
  <c r="AK52" i="7"/>
  <c r="AM51" i="7"/>
  <c r="AN51" i="7" s="1"/>
  <c r="AP50" i="7" s="1"/>
  <c r="AS44" i="7" s="1"/>
  <c r="AU44" i="7" s="1"/>
  <c r="AV44" i="7" s="1"/>
  <c r="AL51" i="7"/>
  <c r="AK51" i="7"/>
  <c r="AM50" i="7"/>
  <c r="AN50" i="7" s="1"/>
  <c r="AL50" i="7"/>
  <c r="AK50" i="7"/>
  <c r="AM49" i="7"/>
  <c r="AN49" i="7" s="1"/>
  <c r="AL49" i="7"/>
  <c r="AK49" i="7"/>
  <c r="AM48" i="7"/>
  <c r="AN48" i="7" s="1"/>
  <c r="AL48" i="7"/>
  <c r="AK48" i="7"/>
  <c r="AM47" i="7"/>
  <c r="AN47" i="7" s="1"/>
  <c r="AP46" i="7" s="1"/>
  <c r="AL47" i="7"/>
  <c r="AK47" i="7"/>
  <c r="AM46" i="7"/>
  <c r="AN46" i="7" s="1"/>
  <c r="AL46" i="7"/>
  <c r="AK46" i="7"/>
  <c r="AM45" i="7"/>
  <c r="AN45" i="7" s="1"/>
  <c r="AL45" i="7"/>
  <c r="AP44" i="7" s="1"/>
  <c r="AK45" i="7"/>
  <c r="AM44" i="7"/>
  <c r="AN44" i="7" s="1"/>
  <c r="AL44" i="7"/>
  <c r="AK44" i="7"/>
  <c r="AM43" i="7"/>
  <c r="AN43" i="7" s="1"/>
  <c r="AL43" i="7"/>
  <c r="AK43" i="7"/>
  <c r="AX13" i="7"/>
  <c r="AM133" i="7" s="1"/>
  <c r="AN133" i="7" s="1"/>
  <c r="AX12" i="7"/>
  <c r="AX11" i="7"/>
  <c r="AM131" i="7" s="1"/>
  <c r="AN131" i="7" s="1"/>
  <c r="AX10" i="7"/>
  <c r="AX9" i="7"/>
  <c r="AM129" i="7" s="1"/>
  <c r="AN129" i="7" s="1"/>
  <c r="AX8" i="7"/>
  <c r="AM128" i="7" s="1"/>
  <c r="AN128" i="7" s="1"/>
  <c r="AP127" i="7" s="1"/>
  <c r="AX7" i="7"/>
  <c r="AM127" i="7" s="1"/>
  <c r="AN127" i="7" s="1"/>
  <c r="AW7" i="7"/>
  <c r="AM120" i="7" s="1"/>
  <c r="AN120" i="7" s="1"/>
  <c r="AV7" i="7"/>
  <c r="AU7" i="7"/>
  <c r="AM106" i="7" s="1"/>
  <c r="AN106" i="7" s="1"/>
  <c r="AT7" i="7"/>
  <c r="AS7" i="7"/>
  <c r="AR7" i="7"/>
  <c r="AM85" i="7" s="1"/>
  <c r="AN85" i="7" s="1"/>
  <c r="AQ7" i="7"/>
  <c r="AM78" i="7" s="1"/>
  <c r="AN78" i="7" s="1"/>
  <c r="AP7" i="7"/>
  <c r="AM71" i="7" s="1"/>
  <c r="AN71" i="7" s="1"/>
  <c r="AO7" i="7"/>
  <c r="AM64" i="7" s="1"/>
  <c r="AN64" i="7" s="1"/>
  <c r="AN7" i="7"/>
  <c r="AM57" i="7" s="1"/>
  <c r="AN57" i="7" s="1"/>
  <c r="AM7" i="7"/>
  <c r="AL7" i="7"/>
  <c r="D151" i="7"/>
  <c r="G150" i="7" s="1"/>
  <c r="C151" i="7"/>
  <c r="D150" i="7"/>
  <c r="C150" i="7"/>
  <c r="D149" i="7"/>
  <c r="G147" i="7" s="1"/>
  <c r="C149" i="7"/>
  <c r="D148" i="7"/>
  <c r="G146" i="7" s="1"/>
  <c r="C148" i="7"/>
  <c r="C147" i="7"/>
  <c r="D146" i="7"/>
  <c r="C146" i="7"/>
  <c r="D145" i="7"/>
  <c r="C145" i="7"/>
  <c r="E144" i="7"/>
  <c r="D144" i="7"/>
  <c r="G143" i="7" s="1"/>
  <c r="C144" i="7"/>
  <c r="D143" i="7"/>
  <c r="C143" i="7"/>
  <c r="E142" i="7"/>
  <c r="D142" i="7"/>
  <c r="C142" i="7"/>
  <c r="D141" i="7"/>
  <c r="G139" i="7" s="1"/>
  <c r="C141" i="7"/>
  <c r="C140" i="7"/>
  <c r="D139" i="7"/>
  <c r="C139" i="7"/>
  <c r="D138" i="7"/>
  <c r="C138" i="7"/>
  <c r="D137" i="7"/>
  <c r="C137" i="7"/>
  <c r="D136" i="7"/>
  <c r="G135" i="7" s="1"/>
  <c r="C136" i="7"/>
  <c r="D135" i="7"/>
  <c r="C135" i="7"/>
  <c r="D134" i="7"/>
  <c r="C134" i="7"/>
  <c r="E133" i="7"/>
  <c r="C133" i="7"/>
  <c r="D132" i="7"/>
  <c r="C132" i="7"/>
  <c r="D131" i="7"/>
  <c r="C131" i="7"/>
  <c r="D130" i="7"/>
  <c r="C130" i="7"/>
  <c r="E129" i="7"/>
  <c r="D129" i="7"/>
  <c r="C129" i="7"/>
  <c r="D128" i="7"/>
  <c r="C128" i="7"/>
  <c r="E127" i="7"/>
  <c r="D127" i="7"/>
  <c r="C127" i="7"/>
  <c r="C126" i="7"/>
  <c r="D125" i="7"/>
  <c r="C125" i="7"/>
  <c r="D124" i="7"/>
  <c r="C124" i="7"/>
  <c r="D123" i="7"/>
  <c r="C123" i="7"/>
  <c r="D122" i="7"/>
  <c r="C122" i="7"/>
  <c r="D121" i="7"/>
  <c r="C121" i="7"/>
  <c r="D120" i="7"/>
  <c r="C120" i="7"/>
  <c r="C119" i="7"/>
  <c r="D118" i="7"/>
  <c r="C118" i="7"/>
  <c r="D117" i="7"/>
  <c r="C117" i="7"/>
  <c r="D116" i="7"/>
  <c r="C116" i="7"/>
  <c r="D115" i="7"/>
  <c r="C115" i="7"/>
  <c r="D114" i="7"/>
  <c r="C114" i="7"/>
  <c r="D113" i="7"/>
  <c r="C113" i="7"/>
  <c r="C112" i="7"/>
  <c r="D111" i="7"/>
  <c r="C111" i="7"/>
  <c r="D110" i="7"/>
  <c r="C110" i="7"/>
  <c r="D109" i="7"/>
  <c r="C109" i="7"/>
  <c r="D108" i="7"/>
  <c r="C108" i="7"/>
  <c r="D107" i="7"/>
  <c r="C107" i="7"/>
  <c r="D106" i="7"/>
  <c r="C106" i="7"/>
  <c r="C105" i="7"/>
  <c r="D104" i="7"/>
  <c r="C104" i="7"/>
  <c r="D103" i="7"/>
  <c r="C103" i="7"/>
  <c r="D102" i="7"/>
  <c r="C102" i="7"/>
  <c r="D101" i="7"/>
  <c r="C101" i="7"/>
  <c r="D100" i="7"/>
  <c r="C100" i="7"/>
  <c r="D99" i="7"/>
  <c r="C99" i="7"/>
  <c r="C98" i="7"/>
  <c r="D97" i="7"/>
  <c r="C97" i="7"/>
  <c r="D96" i="7"/>
  <c r="C96" i="7"/>
  <c r="D95" i="7"/>
  <c r="C95" i="7"/>
  <c r="D94" i="7"/>
  <c r="G93" i="7" s="1"/>
  <c r="C94" i="7"/>
  <c r="D93" i="7"/>
  <c r="C93" i="7"/>
  <c r="D92" i="7"/>
  <c r="G90" i="7" s="1"/>
  <c r="C92" i="7"/>
  <c r="E91" i="7"/>
  <c r="F90" i="7" s="1"/>
  <c r="C91" i="7"/>
  <c r="D90" i="7"/>
  <c r="C90" i="7"/>
  <c r="E89" i="7"/>
  <c r="D89" i="7"/>
  <c r="C89" i="7"/>
  <c r="D88" i="7"/>
  <c r="C88" i="7"/>
  <c r="E87" i="7"/>
  <c r="D87" i="7"/>
  <c r="G86" i="7" s="1"/>
  <c r="C87" i="7"/>
  <c r="D86" i="7"/>
  <c r="C86" i="7"/>
  <c r="E85" i="7"/>
  <c r="D85" i="7"/>
  <c r="C85" i="7"/>
  <c r="C84" i="7"/>
  <c r="D83" i="7"/>
  <c r="G82" i="7" s="1"/>
  <c r="C83" i="7"/>
  <c r="D82" i="7"/>
  <c r="C82" i="7"/>
  <c r="D81" i="7"/>
  <c r="C81" i="7"/>
  <c r="E80" i="7"/>
  <c r="D80" i="7"/>
  <c r="C80" i="7"/>
  <c r="D79" i="7"/>
  <c r="G77" i="7" s="1"/>
  <c r="C79" i="7"/>
  <c r="D78" i="7"/>
  <c r="C78" i="7"/>
  <c r="C77" i="7"/>
  <c r="E76" i="7"/>
  <c r="F75" i="7" s="1"/>
  <c r="D76" i="7"/>
  <c r="G75" i="7" s="1"/>
  <c r="C76" i="7"/>
  <c r="D75" i="7"/>
  <c r="C75" i="7"/>
  <c r="E74" i="7"/>
  <c r="D74" i="7"/>
  <c r="C74" i="7"/>
  <c r="D73" i="7"/>
  <c r="C73" i="7"/>
  <c r="E72" i="7"/>
  <c r="F71" i="7" s="1"/>
  <c r="D72" i="7"/>
  <c r="G71" i="7" s="1"/>
  <c r="C72" i="7"/>
  <c r="D71" i="7"/>
  <c r="C71" i="7"/>
  <c r="C70" i="7"/>
  <c r="D69" i="7"/>
  <c r="C69" i="7"/>
  <c r="D68" i="7"/>
  <c r="C68" i="7"/>
  <c r="D67" i="7"/>
  <c r="C67" i="7"/>
  <c r="D66" i="7"/>
  <c r="C66" i="7"/>
  <c r="D65" i="7"/>
  <c r="C65" i="7"/>
  <c r="D64" i="7"/>
  <c r="G62" i="7" s="1"/>
  <c r="C64" i="7"/>
  <c r="E63" i="7"/>
  <c r="C63" i="7"/>
  <c r="D62" i="7"/>
  <c r="C62" i="7"/>
  <c r="E61" i="7"/>
  <c r="D61" i="7"/>
  <c r="C61" i="7"/>
  <c r="D60" i="7"/>
  <c r="C60" i="7"/>
  <c r="E59" i="7"/>
  <c r="D59" i="7"/>
  <c r="C59" i="7"/>
  <c r="D58" i="7"/>
  <c r="C58" i="7"/>
  <c r="E57" i="7"/>
  <c r="D57" i="7"/>
  <c r="C57" i="7"/>
  <c r="C56" i="7"/>
  <c r="D55" i="7"/>
  <c r="C55" i="7"/>
  <c r="E54" i="7"/>
  <c r="D54" i="7"/>
  <c r="C54" i="7"/>
  <c r="D53" i="7"/>
  <c r="C53" i="7"/>
  <c r="D52" i="7"/>
  <c r="C52" i="7"/>
  <c r="D51" i="7"/>
  <c r="C51" i="7"/>
  <c r="D50" i="7"/>
  <c r="C50" i="7"/>
  <c r="C49" i="7"/>
  <c r="D48" i="7"/>
  <c r="C48" i="7"/>
  <c r="D47" i="7"/>
  <c r="C47" i="7"/>
  <c r="D46" i="7"/>
  <c r="G45" i="7" s="1"/>
  <c r="C46" i="7"/>
  <c r="D45" i="7"/>
  <c r="C45" i="7"/>
  <c r="D44" i="7"/>
  <c r="C44" i="7"/>
  <c r="D43" i="7"/>
  <c r="C43" i="7"/>
  <c r="C42" i="7"/>
  <c r="D41" i="7"/>
  <c r="C41" i="7"/>
  <c r="D40" i="7"/>
  <c r="G40" i="7" s="1"/>
  <c r="C40" i="7"/>
  <c r="S32" i="7"/>
  <c r="E151" i="7" s="1"/>
  <c r="R32" i="7"/>
  <c r="Q32" i="7"/>
  <c r="E137" i="7" s="1"/>
  <c r="P32" i="7"/>
  <c r="E130" i="7" s="1"/>
  <c r="O32" i="7"/>
  <c r="E123" i="7" s="1"/>
  <c r="H123" i="7" s="1"/>
  <c r="N32" i="7"/>
  <c r="E116" i="7" s="1"/>
  <c r="H116" i="7" s="1"/>
  <c r="M32" i="7"/>
  <c r="E109" i="7" s="1"/>
  <c r="L32" i="7"/>
  <c r="E102" i="7" s="1"/>
  <c r="K32" i="7"/>
  <c r="E95" i="7" s="1"/>
  <c r="J32" i="7"/>
  <c r="E88" i="7" s="1"/>
  <c r="I32" i="7"/>
  <c r="E81" i="7" s="1"/>
  <c r="H32" i="7"/>
  <c r="G32" i="7"/>
  <c r="E67" i="7" s="1"/>
  <c r="F32" i="7"/>
  <c r="E60" i="7" s="1"/>
  <c r="E32" i="7"/>
  <c r="E53" i="7" s="1"/>
  <c r="D32" i="7"/>
  <c r="E46" i="7" s="1"/>
  <c r="S31" i="7"/>
  <c r="E150" i="7" s="1"/>
  <c r="R31" i="7"/>
  <c r="E143" i="7" s="1"/>
  <c r="Q31" i="7"/>
  <c r="E136" i="7" s="1"/>
  <c r="P31" i="7"/>
  <c r="O31" i="7"/>
  <c r="E122" i="7" s="1"/>
  <c r="H122" i="7" s="1"/>
  <c r="N31" i="7"/>
  <c r="E115" i="7" s="1"/>
  <c r="M31" i="7"/>
  <c r="E108" i="7" s="1"/>
  <c r="H108" i="7" s="1"/>
  <c r="L31" i="7"/>
  <c r="E101" i="7" s="1"/>
  <c r="H101" i="7" s="1"/>
  <c r="K31" i="7"/>
  <c r="E94" i="7" s="1"/>
  <c r="J31" i="7"/>
  <c r="I31" i="7"/>
  <c r="H31" i="7"/>
  <c r="E73" i="7" s="1"/>
  <c r="G31" i="7"/>
  <c r="E66" i="7" s="1"/>
  <c r="F31" i="7"/>
  <c r="E31" i="7"/>
  <c r="E52" i="7" s="1"/>
  <c r="D31" i="7"/>
  <c r="E45" i="7" s="1"/>
  <c r="S30" i="7"/>
  <c r="E149" i="7" s="1"/>
  <c r="R30" i="7"/>
  <c r="Q30" i="7"/>
  <c r="E135" i="7" s="1"/>
  <c r="P30" i="7"/>
  <c r="E128" i="7" s="1"/>
  <c r="O30" i="7"/>
  <c r="E121" i="7" s="1"/>
  <c r="N30" i="7"/>
  <c r="E114" i="7" s="1"/>
  <c r="M30" i="7"/>
  <c r="E107" i="7" s="1"/>
  <c r="L30" i="7"/>
  <c r="E100" i="7" s="1"/>
  <c r="K30" i="7"/>
  <c r="E93" i="7" s="1"/>
  <c r="J30" i="7"/>
  <c r="E86" i="7" s="1"/>
  <c r="I30" i="7"/>
  <c r="E79" i="7" s="1"/>
  <c r="H30" i="7"/>
  <c r="G30" i="7"/>
  <c r="E65" i="7" s="1"/>
  <c r="F30" i="7"/>
  <c r="E58" i="7" s="1"/>
  <c r="E30" i="7"/>
  <c r="E51" i="7" s="1"/>
  <c r="D30" i="7"/>
  <c r="E44" i="7" s="1"/>
  <c r="S29" i="7"/>
  <c r="E148" i="7" s="1"/>
  <c r="R29" i="7"/>
  <c r="E141" i="7" s="1"/>
  <c r="Q29" i="7"/>
  <c r="E134" i="7" s="1"/>
  <c r="F133" i="7" s="1"/>
  <c r="P29" i="7"/>
  <c r="O29" i="7"/>
  <c r="E120" i="7" s="1"/>
  <c r="N29" i="7"/>
  <c r="E113" i="7" s="1"/>
  <c r="M29" i="7"/>
  <c r="E106" i="7" s="1"/>
  <c r="L29" i="7"/>
  <c r="E99" i="7" s="1"/>
  <c r="K29" i="7"/>
  <c r="E92" i="7" s="1"/>
  <c r="F91" i="7" s="1"/>
  <c r="J29" i="7"/>
  <c r="I29" i="7"/>
  <c r="E78" i="7" s="1"/>
  <c r="H29" i="7"/>
  <c r="E71" i="7" s="1"/>
  <c r="G29" i="7"/>
  <c r="E64" i="7" s="1"/>
  <c r="F63" i="7" s="1"/>
  <c r="F29" i="7"/>
  <c r="E29" i="7"/>
  <c r="E50" i="7" s="1"/>
  <c r="D29" i="7"/>
  <c r="E43" i="7" s="1"/>
  <c r="S28" i="7"/>
  <c r="E147" i="7" s="1"/>
  <c r="R28" i="7"/>
  <c r="E140" i="7" s="1"/>
  <c r="Q28" i="7"/>
  <c r="P28" i="7"/>
  <c r="E126" i="7" s="1"/>
  <c r="O28" i="7"/>
  <c r="E119" i="7" s="1"/>
  <c r="N28" i="7"/>
  <c r="E112" i="7" s="1"/>
  <c r="M28" i="7"/>
  <c r="E105" i="7" s="1"/>
  <c r="L28" i="7"/>
  <c r="E98" i="7" s="1"/>
  <c r="K28" i="7"/>
  <c r="J28" i="7"/>
  <c r="E84" i="7" s="1"/>
  <c r="I28" i="7"/>
  <c r="E77" i="7" s="1"/>
  <c r="F76" i="7" s="1"/>
  <c r="H28" i="7"/>
  <c r="E70" i="7" s="1"/>
  <c r="G28" i="7"/>
  <c r="F28" i="7"/>
  <c r="E56" i="7" s="1"/>
  <c r="E28" i="7"/>
  <c r="E49" i="7" s="1"/>
  <c r="D28" i="7"/>
  <c r="E42" i="7" s="1"/>
  <c r="S27" i="7"/>
  <c r="E146" i="7" s="1"/>
  <c r="R27" i="7"/>
  <c r="E139" i="7" s="1"/>
  <c r="Q27" i="7"/>
  <c r="E132" i="7" s="1"/>
  <c r="P27" i="7"/>
  <c r="E125" i="7" s="1"/>
  <c r="O27" i="7"/>
  <c r="E118" i="7" s="1"/>
  <c r="N27" i="7"/>
  <c r="E111" i="7" s="1"/>
  <c r="M27" i="7"/>
  <c r="E104" i="7" s="1"/>
  <c r="L27" i="7"/>
  <c r="E97" i="7" s="1"/>
  <c r="K27" i="7"/>
  <c r="E90" i="7" s="1"/>
  <c r="J27" i="7"/>
  <c r="E83" i="7" s="1"/>
  <c r="I27" i="7"/>
  <c r="H27" i="7"/>
  <c r="E69" i="7" s="1"/>
  <c r="G27" i="7"/>
  <c r="E62" i="7" s="1"/>
  <c r="F27" i="7"/>
  <c r="E55" i="7" s="1"/>
  <c r="F54" i="7" s="1"/>
  <c r="E27" i="7"/>
  <c r="E48" i="7" s="1"/>
  <c r="D27" i="7"/>
  <c r="E41" i="7" s="1"/>
  <c r="S26" i="7"/>
  <c r="E145" i="7" s="1"/>
  <c r="O55" i="7" s="1"/>
  <c r="R26" i="7"/>
  <c r="E138" i="7" s="1"/>
  <c r="O54" i="7" s="1"/>
  <c r="Q26" i="7"/>
  <c r="E131" i="7" s="1"/>
  <c r="O53" i="7" s="1"/>
  <c r="P26" i="7"/>
  <c r="E124" i="7" s="1"/>
  <c r="O52" i="7" s="1"/>
  <c r="O26" i="7"/>
  <c r="E117" i="7" s="1"/>
  <c r="N26" i="7"/>
  <c r="E110" i="7" s="1"/>
  <c r="M26" i="7"/>
  <c r="E103" i="7" s="1"/>
  <c r="L26" i="7"/>
  <c r="E96" i="7" s="1"/>
  <c r="K26" i="7"/>
  <c r="J26" i="7"/>
  <c r="E82" i="7" s="1"/>
  <c r="O46" i="7" s="1"/>
  <c r="I26" i="7"/>
  <c r="E75" i="7" s="1"/>
  <c r="O45" i="7" s="1"/>
  <c r="H26" i="7"/>
  <c r="E68" i="7" s="1"/>
  <c r="O44" i="7" s="1"/>
  <c r="G26" i="7"/>
  <c r="F26" i="7"/>
  <c r="E26" i="7"/>
  <c r="E47" i="7" s="1"/>
  <c r="O41" i="7" s="1"/>
  <c r="D26" i="7"/>
  <c r="E40" i="7" s="1"/>
  <c r="O40" i="7" s="1"/>
  <c r="AP89" i="7" l="1"/>
  <c r="AP93" i="7"/>
  <c r="AP96" i="7"/>
  <c r="AP128" i="7"/>
  <c r="AP108" i="7"/>
  <c r="AP72" i="7"/>
  <c r="AP92" i="7"/>
  <c r="AS50" i="7" s="1"/>
  <c r="AU50" i="7" s="1"/>
  <c r="AV50" i="7" s="1"/>
  <c r="AP48" i="7"/>
  <c r="AP78" i="7"/>
  <c r="AS48" i="7" s="1"/>
  <c r="AU48" i="7" s="1"/>
  <c r="AV48" i="7" s="1"/>
  <c r="AP86" i="7"/>
  <c r="AP130" i="7"/>
  <c r="AP47" i="7"/>
  <c r="AP43" i="7"/>
  <c r="AS43" i="7" s="1"/>
  <c r="AP51" i="7"/>
  <c r="AP66" i="7"/>
  <c r="AP71" i="7"/>
  <c r="AS47" i="7" s="1"/>
  <c r="AP73" i="7"/>
  <c r="AP83" i="7"/>
  <c r="AP100" i="7"/>
  <c r="AP104" i="7"/>
  <c r="AP114" i="7"/>
  <c r="AP117" i="7"/>
  <c r="AP106" i="7"/>
  <c r="AS52" i="7" s="1"/>
  <c r="AU52" i="7" s="1"/>
  <c r="AV52" i="7" s="1"/>
  <c r="AP110" i="7"/>
  <c r="AP132" i="7"/>
  <c r="AP52" i="7"/>
  <c r="AP60" i="7"/>
  <c r="AP64" i="7"/>
  <c r="AS46" i="7" s="1"/>
  <c r="AU46" i="7" s="1"/>
  <c r="AV46" i="7" s="1"/>
  <c r="AP131" i="7"/>
  <c r="AP95" i="7"/>
  <c r="AP99" i="7"/>
  <c r="AS51" i="7" s="1"/>
  <c r="AP103" i="7"/>
  <c r="AP55" i="7"/>
  <c r="AP59" i="7"/>
  <c r="AP90" i="7"/>
  <c r="AP94" i="7"/>
  <c r="AP102" i="7"/>
  <c r="AP116" i="7"/>
  <c r="AP120" i="7"/>
  <c r="AS54" i="7" s="1"/>
  <c r="AU54" i="7" s="1"/>
  <c r="AV54" i="7" s="1"/>
  <c r="AP107" i="7"/>
  <c r="AP111" i="7"/>
  <c r="AP69" i="7"/>
  <c r="AP79" i="7"/>
  <c r="AP58" i="7"/>
  <c r="AP82" i="7"/>
  <c r="AP87" i="7"/>
  <c r="AP109" i="7"/>
  <c r="AP74" i="7"/>
  <c r="AP45" i="7"/>
  <c r="AP97" i="7"/>
  <c r="H104" i="7"/>
  <c r="F103" i="7"/>
  <c r="F104" i="7"/>
  <c r="H105" i="7"/>
  <c r="H106" i="7"/>
  <c r="F105" i="7"/>
  <c r="O50" i="7"/>
  <c r="H110" i="7"/>
  <c r="H113" i="7"/>
  <c r="F112" i="7"/>
  <c r="G111" i="7"/>
  <c r="F56" i="7"/>
  <c r="F48" i="7"/>
  <c r="G110" i="7"/>
  <c r="H111" i="7"/>
  <c r="F110" i="7"/>
  <c r="F111" i="7"/>
  <c r="H112" i="7"/>
  <c r="G56" i="7"/>
  <c r="F57" i="7"/>
  <c r="G57" i="7"/>
  <c r="H115" i="7"/>
  <c r="G114" i="7"/>
  <c r="O51" i="7"/>
  <c r="H117" i="7"/>
  <c r="H118" i="7"/>
  <c r="F117" i="7"/>
  <c r="F118" i="7"/>
  <c r="H119" i="7"/>
  <c r="H120" i="7"/>
  <c r="F119" i="7"/>
  <c r="F120" i="7"/>
  <c r="H121" i="7"/>
  <c r="G119" i="7"/>
  <c r="G120" i="7"/>
  <c r="G66" i="7"/>
  <c r="F124" i="7"/>
  <c r="G125" i="7"/>
  <c r="F125" i="7"/>
  <c r="G126" i="7"/>
  <c r="G127" i="7"/>
  <c r="F127" i="7"/>
  <c r="O43" i="7"/>
  <c r="F77" i="7"/>
  <c r="F78" i="7"/>
  <c r="G79" i="7"/>
  <c r="G136" i="7"/>
  <c r="G112" i="7"/>
  <c r="F132" i="7"/>
  <c r="F138" i="7"/>
  <c r="P54" i="7" s="1"/>
  <c r="X54" i="7" s="1"/>
  <c r="G138" i="7"/>
  <c r="F139" i="7"/>
  <c r="G140" i="7"/>
  <c r="F140" i="7"/>
  <c r="G55" i="7"/>
  <c r="G121" i="7"/>
  <c r="G89" i="7"/>
  <c r="F89" i="7"/>
  <c r="P47" i="7" s="1"/>
  <c r="X47" i="7" s="1"/>
  <c r="F145" i="7"/>
  <c r="P55" i="7" s="1"/>
  <c r="X55" i="7" s="1"/>
  <c r="F146" i="7"/>
  <c r="F147" i="7"/>
  <c r="F92" i="7"/>
  <c r="G91" i="7"/>
  <c r="G92" i="7"/>
  <c r="F148" i="7"/>
  <c r="G149" i="7"/>
  <c r="G94" i="7"/>
  <c r="G52" i="7"/>
  <c r="G69" i="7"/>
  <c r="G76" i="7"/>
  <c r="J45" i="7" s="1"/>
  <c r="G100" i="7"/>
  <c r="G117" i="7"/>
  <c r="G132" i="7"/>
  <c r="F141" i="7"/>
  <c r="O49" i="7"/>
  <c r="H103" i="7"/>
  <c r="F49" i="7"/>
  <c r="F106" i="7"/>
  <c r="H107" i="7"/>
  <c r="G105" i="7"/>
  <c r="F55" i="7"/>
  <c r="P42" i="7" s="1"/>
  <c r="X42" i="7" s="1"/>
  <c r="F113" i="7"/>
  <c r="H114" i="7"/>
  <c r="G106" i="7"/>
  <c r="G61" i="7"/>
  <c r="F61" i="7"/>
  <c r="P43" i="7" s="1"/>
  <c r="X43" i="7" s="1"/>
  <c r="F64" i="7"/>
  <c r="G63" i="7"/>
  <c r="G64" i="7"/>
  <c r="G48" i="7"/>
  <c r="G115" i="7"/>
  <c r="F68" i="7"/>
  <c r="G68" i="7"/>
  <c r="F69" i="7"/>
  <c r="F70" i="7"/>
  <c r="O42" i="7"/>
  <c r="P45" i="7"/>
  <c r="X45" i="7" s="1"/>
  <c r="G124" i="7"/>
  <c r="G128" i="7"/>
  <c r="G131" i="7"/>
  <c r="F131" i="7"/>
  <c r="F134" i="7"/>
  <c r="G133" i="7"/>
  <c r="G134" i="7"/>
  <c r="G103" i="7"/>
  <c r="F82" i="7"/>
  <c r="P46" i="7" s="1"/>
  <c r="X46" i="7" s="1"/>
  <c r="G83" i="7"/>
  <c r="U46" i="7" s="1"/>
  <c r="F83" i="7"/>
  <c r="G84" i="7"/>
  <c r="G85" i="7"/>
  <c r="F85" i="7"/>
  <c r="G58" i="7"/>
  <c r="G65" i="7"/>
  <c r="G73" i="7"/>
  <c r="G80" i="7"/>
  <c r="U45" i="7" s="1"/>
  <c r="F84" i="7"/>
  <c r="G141" i="7"/>
  <c r="H96" i="7"/>
  <c r="O48" i="7"/>
  <c r="F40" i="7"/>
  <c r="P40" i="7" s="1"/>
  <c r="X40" i="7" s="1"/>
  <c r="H97" i="7"/>
  <c r="F96" i="7"/>
  <c r="P48" i="7" s="1"/>
  <c r="X48" i="7" s="1"/>
  <c r="G96" i="7"/>
  <c r="F41" i="7"/>
  <c r="F97" i="7"/>
  <c r="H98" i="7"/>
  <c r="F42" i="7"/>
  <c r="G41" i="7"/>
  <c r="J40" i="7" s="1"/>
  <c r="H99" i="7"/>
  <c r="F98" i="7"/>
  <c r="F43" i="7"/>
  <c r="G42" i="7"/>
  <c r="G43" i="7"/>
  <c r="H100" i="7"/>
  <c r="G98" i="7"/>
  <c r="G99" i="7"/>
  <c r="F99" i="7"/>
  <c r="H102" i="7"/>
  <c r="G44" i="7"/>
  <c r="G47" i="7"/>
  <c r="F62" i="7"/>
  <c r="O47" i="7"/>
  <c r="G97" i="7"/>
  <c r="F126" i="7"/>
  <c r="G145" i="7"/>
  <c r="F47" i="7"/>
  <c r="P41" i="7" s="1"/>
  <c r="X41" i="7" s="1"/>
  <c r="F50" i="7"/>
  <c r="H109" i="7"/>
  <c r="G108" i="7"/>
  <c r="G49" i="7"/>
  <c r="G70" i="7"/>
  <c r="G54" i="7"/>
  <c r="G59" i="7"/>
  <c r="G72" i="7"/>
  <c r="G87" i="7"/>
  <c r="G122" i="7"/>
  <c r="G129" i="7"/>
  <c r="G142" i="7"/>
  <c r="G101" i="7"/>
  <c r="G104" i="7"/>
  <c r="G107" i="7"/>
  <c r="G113" i="7"/>
  <c r="G50" i="7"/>
  <c r="G51" i="7"/>
  <c r="G78" i="7"/>
  <c r="G148" i="7"/>
  <c r="G118" i="7"/>
  <c r="AW51" i="7" l="1"/>
  <c r="BF45" i="7"/>
  <c r="BE45" i="7"/>
  <c r="AT51" i="7"/>
  <c r="BB43" i="7" s="1"/>
  <c r="AX51" i="7"/>
  <c r="BC43" i="7" s="1"/>
  <c r="AU51" i="7"/>
  <c r="AV51" i="7" s="1"/>
  <c r="AX47" i="7"/>
  <c r="AU47" i="7"/>
  <c r="AV47" i="7" s="1"/>
  <c r="AT47" i="7"/>
  <c r="AW47" i="7"/>
  <c r="BF44" i="7"/>
  <c r="BE44" i="7"/>
  <c r="BF43" i="7"/>
  <c r="AU43" i="7"/>
  <c r="AX43" i="7"/>
  <c r="AW43" i="7"/>
  <c r="BE43" i="7"/>
  <c r="AT43" i="7"/>
  <c r="AS57" i="7"/>
  <c r="U54" i="7"/>
  <c r="J54" i="7"/>
  <c r="J55" i="7"/>
  <c r="U55" i="7"/>
  <c r="P51" i="7"/>
  <c r="X51" i="7" s="1"/>
  <c r="Y40" i="7"/>
  <c r="Y48" i="7"/>
  <c r="AD42" i="7" s="1"/>
  <c r="AE42" i="7" s="1"/>
  <c r="U49" i="7"/>
  <c r="J49" i="7"/>
  <c r="U47" i="7"/>
  <c r="J47" i="7"/>
  <c r="J51" i="7"/>
  <c r="U51" i="7"/>
  <c r="U40" i="7"/>
  <c r="P53" i="7"/>
  <c r="X53" i="7" s="1"/>
  <c r="J44" i="7"/>
  <c r="K44" i="7" s="1"/>
  <c r="U44" i="7"/>
  <c r="V44" i="7" s="1"/>
  <c r="U43" i="7"/>
  <c r="J43" i="7"/>
  <c r="P52" i="7"/>
  <c r="X52" i="7" s="1"/>
  <c r="J46" i="7"/>
  <c r="P49" i="7"/>
  <c r="X49" i="7" s="1"/>
  <c r="J48" i="7"/>
  <c r="K48" i="7" s="1"/>
  <c r="U48" i="7"/>
  <c r="V48" i="7" s="1"/>
  <c r="U42" i="7"/>
  <c r="J42" i="7"/>
  <c r="J52" i="7"/>
  <c r="U52" i="7"/>
  <c r="U50" i="7"/>
  <c r="J50" i="7"/>
  <c r="U41" i="7"/>
  <c r="J41" i="7"/>
  <c r="K40" i="7" s="1"/>
  <c r="U53" i="7"/>
  <c r="J53" i="7"/>
  <c r="P44" i="7"/>
  <c r="X44" i="7" s="1"/>
  <c r="Y44" i="7" s="1"/>
  <c r="P50" i="7"/>
  <c r="X50" i="7" s="1"/>
  <c r="AS58" i="7" l="1"/>
  <c r="AV43" i="7"/>
  <c r="AS55" i="7"/>
  <c r="BA43" i="7"/>
  <c r="V40" i="7"/>
  <c r="AA42" i="7" s="1"/>
  <c r="AB42" i="7" s="1"/>
  <c r="V52" i="7"/>
  <c r="AA43" i="7" s="1"/>
  <c r="AB43" i="7" s="1"/>
  <c r="Y52" i="7"/>
  <c r="AD43" i="7" s="1"/>
  <c r="AE43" i="7" s="1"/>
  <c r="K52" i="7"/>
  <c r="F152" i="5" l="1"/>
  <c r="E152" i="5"/>
  <c r="F151" i="5"/>
  <c r="E151" i="5"/>
  <c r="F150" i="5"/>
  <c r="E150" i="5"/>
  <c r="F149" i="5"/>
  <c r="E149" i="5"/>
  <c r="E148" i="5"/>
  <c r="F147" i="5"/>
  <c r="E147" i="5"/>
  <c r="F146" i="5"/>
  <c r="E146" i="5"/>
  <c r="F145" i="5"/>
  <c r="E145" i="5"/>
  <c r="F144" i="5"/>
  <c r="E144" i="5"/>
  <c r="F143" i="5"/>
  <c r="E143" i="5"/>
  <c r="F142" i="5"/>
  <c r="E142" i="5"/>
  <c r="E141" i="5"/>
  <c r="F140" i="5"/>
  <c r="E140" i="5"/>
  <c r="F139" i="5"/>
  <c r="E139" i="5"/>
  <c r="F138" i="5"/>
  <c r="E138" i="5"/>
  <c r="F137" i="5"/>
  <c r="E137" i="5"/>
  <c r="F136" i="5"/>
  <c r="E136" i="5"/>
  <c r="F135" i="5"/>
  <c r="E135" i="5"/>
  <c r="E134" i="5"/>
  <c r="F133" i="5"/>
  <c r="E133" i="5"/>
  <c r="F132" i="5"/>
  <c r="E132" i="5"/>
  <c r="F131" i="5"/>
  <c r="E131" i="5"/>
  <c r="F130" i="5"/>
  <c r="E130" i="5"/>
  <c r="F129" i="5"/>
  <c r="E129" i="5"/>
  <c r="F128" i="5"/>
  <c r="E128" i="5"/>
  <c r="E127" i="5"/>
  <c r="F126" i="5"/>
  <c r="E126" i="5"/>
  <c r="F125" i="5"/>
  <c r="E125" i="5"/>
  <c r="F124" i="5"/>
  <c r="E124" i="5"/>
  <c r="F123" i="5"/>
  <c r="E123" i="5"/>
  <c r="F122" i="5"/>
  <c r="E122" i="5"/>
  <c r="F121" i="5"/>
  <c r="E121" i="5"/>
  <c r="E120" i="5"/>
  <c r="F119" i="5"/>
  <c r="E119" i="5"/>
  <c r="F118" i="5"/>
  <c r="E118" i="5"/>
  <c r="F117" i="5"/>
  <c r="E117" i="5"/>
  <c r="F116" i="5"/>
  <c r="E116" i="5"/>
  <c r="F115" i="5"/>
  <c r="E115" i="5"/>
  <c r="F114" i="5"/>
  <c r="E114" i="5"/>
  <c r="E113" i="5"/>
  <c r="F112" i="5"/>
  <c r="E112" i="5"/>
  <c r="F111" i="5"/>
  <c r="E111" i="5"/>
  <c r="F110" i="5"/>
  <c r="E110" i="5"/>
  <c r="F109" i="5"/>
  <c r="E109" i="5"/>
  <c r="F108" i="5"/>
  <c r="E108" i="5"/>
  <c r="F107" i="5"/>
  <c r="E107" i="5"/>
  <c r="E106" i="5"/>
  <c r="F105" i="5"/>
  <c r="E105" i="5"/>
  <c r="F104" i="5"/>
  <c r="E104" i="5"/>
  <c r="F103" i="5"/>
  <c r="E103" i="5"/>
  <c r="F102" i="5"/>
  <c r="E102" i="5"/>
  <c r="F101" i="5"/>
  <c r="E101" i="5"/>
  <c r="F100" i="5"/>
  <c r="E100" i="5"/>
  <c r="E99" i="5"/>
  <c r="F98" i="5"/>
  <c r="E98" i="5"/>
  <c r="F97" i="5"/>
  <c r="E97" i="5"/>
  <c r="F96" i="5"/>
  <c r="E96" i="5"/>
  <c r="F95" i="5"/>
  <c r="E95" i="5"/>
  <c r="F94" i="5"/>
  <c r="E94" i="5"/>
  <c r="F93" i="5"/>
  <c r="E93" i="5"/>
  <c r="E92" i="5"/>
  <c r="F91" i="5"/>
  <c r="E91" i="5"/>
  <c r="F90" i="5"/>
  <c r="E90" i="5"/>
  <c r="F89" i="5"/>
  <c r="E89" i="5"/>
  <c r="F88" i="5"/>
  <c r="I87" i="5" s="1"/>
  <c r="E88" i="5"/>
  <c r="F87" i="5"/>
  <c r="E87" i="5"/>
  <c r="F86" i="5"/>
  <c r="E86" i="5"/>
  <c r="E85" i="5"/>
  <c r="F84" i="5"/>
  <c r="E84" i="5"/>
  <c r="F83" i="5"/>
  <c r="E83" i="5"/>
  <c r="F82" i="5"/>
  <c r="E82" i="5"/>
  <c r="F81" i="5"/>
  <c r="E81" i="5"/>
  <c r="F80" i="5"/>
  <c r="E80" i="5"/>
  <c r="F79" i="5"/>
  <c r="E79" i="5"/>
  <c r="E78" i="5"/>
  <c r="F77" i="5"/>
  <c r="E77" i="5"/>
  <c r="F76" i="5"/>
  <c r="E76" i="5"/>
  <c r="F75" i="5"/>
  <c r="E75" i="5"/>
  <c r="F74" i="5"/>
  <c r="E74" i="5"/>
  <c r="F73" i="5"/>
  <c r="E73" i="5"/>
  <c r="F72" i="5"/>
  <c r="E72" i="5"/>
  <c r="E71" i="5"/>
  <c r="F70" i="5"/>
  <c r="E70" i="5"/>
  <c r="F69" i="5"/>
  <c r="E69" i="5"/>
  <c r="F68" i="5"/>
  <c r="E68" i="5"/>
  <c r="F67" i="5"/>
  <c r="I67" i="5" s="1"/>
  <c r="E67" i="5"/>
  <c r="F66" i="5"/>
  <c r="E66" i="5"/>
  <c r="F65" i="5"/>
  <c r="E65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E57" i="5"/>
  <c r="F56" i="5"/>
  <c r="E56" i="5"/>
  <c r="F55" i="5"/>
  <c r="E55" i="5"/>
  <c r="F54" i="5"/>
  <c r="E54" i="5"/>
  <c r="F53" i="5"/>
  <c r="E53" i="5"/>
  <c r="F52" i="5"/>
  <c r="E52" i="5"/>
  <c r="F51" i="5"/>
  <c r="E51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G43" i="5"/>
  <c r="E43" i="5"/>
  <c r="F42" i="5"/>
  <c r="E42" i="5"/>
  <c r="F41" i="5"/>
  <c r="E41" i="5"/>
  <c r="U33" i="5"/>
  <c r="G152" i="5" s="1"/>
  <c r="T33" i="5"/>
  <c r="G145" i="5" s="1"/>
  <c r="S33" i="5"/>
  <c r="G138" i="5" s="1"/>
  <c r="R33" i="5"/>
  <c r="G131" i="5" s="1"/>
  <c r="Q33" i="5"/>
  <c r="G124" i="5" s="1"/>
  <c r="P33" i="5"/>
  <c r="G117" i="5" s="1"/>
  <c r="O33" i="5"/>
  <c r="G110" i="5" s="1"/>
  <c r="N33" i="5"/>
  <c r="G103" i="5" s="1"/>
  <c r="M33" i="5"/>
  <c r="G96" i="5" s="1"/>
  <c r="L33" i="5"/>
  <c r="G89" i="5" s="1"/>
  <c r="K33" i="5"/>
  <c r="G82" i="5" s="1"/>
  <c r="J33" i="5"/>
  <c r="G75" i="5" s="1"/>
  <c r="I33" i="5"/>
  <c r="G68" i="5" s="1"/>
  <c r="H33" i="5"/>
  <c r="G61" i="5" s="1"/>
  <c r="G33" i="5"/>
  <c r="G54" i="5" s="1"/>
  <c r="F33" i="5"/>
  <c r="G47" i="5" s="1"/>
  <c r="U32" i="5"/>
  <c r="G151" i="5" s="1"/>
  <c r="T32" i="5"/>
  <c r="G144" i="5" s="1"/>
  <c r="S32" i="5"/>
  <c r="G137" i="5" s="1"/>
  <c r="R32" i="5"/>
  <c r="G130" i="5" s="1"/>
  <c r="Q32" i="5"/>
  <c r="G123" i="5" s="1"/>
  <c r="P32" i="5"/>
  <c r="G116" i="5" s="1"/>
  <c r="J116" i="5" s="1"/>
  <c r="O32" i="5"/>
  <c r="G109" i="5" s="1"/>
  <c r="N32" i="5"/>
  <c r="G102" i="5" s="1"/>
  <c r="M32" i="5"/>
  <c r="G95" i="5" s="1"/>
  <c r="L32" i="5"/>
  <c r="G88" i="5" s="1"/>
  <c r="K32" i="5"/>
  <c r="G81" i="5" s="1"/>
  <c r="J32" i="5"/>
  <c r="G74" i="5" s="1"/>
  <c r="I32" i="5"/>
  <c r="G67" i="5" s="1"/>
  <c r="H32" i="5"/>
  <c r="G60" i="5" s="1"/>
  <c r="G32" i="5"/>
  <c r="G53" i="5" s="1"/>
  <c r="F32" i="5"/>
  <c r="G46" i="5" s="1"/>
  <c r="U31" i="5"/>
  <c r="G150" i="5" s="1"/>
  <c r="T31" i="5"/>
  <c r="G143" i="5" s="1"/>
  <c r="S31" i="5"/>
  <c r="G136" i="5" s="1"/>
  <c r="R31" i="5"/>
  <c r="G129" i="5" s="1"/>
  <c r="Q31" i="5"/>
  <c r="G122" i="5" s="1"/>
  <c r="P31" i="5"/>
  <c r="G115" i="5" s="1"/>
  <c r="O31" i="5"/>
  <c r="G108" i="5" s="1"/>
  <c r="N31" i="5"/>
  <c r="G101" i="5" s="1"/>
  <c r="M31" i="5"/>
  <c r="G94" i="5" s="1"/>
  <c r="L31" i="5"/>
  <c r="G87" i="5" s="1"/>
  <c r="K31" i="5"/>
  <c r="G80" i="5" s="1"/>
  <c r="J31" i="5"/>
  <c r="G73" i="5" s="1"/>
  <c r="I31" i="5"/>
  <c r="G66" i="5" s="1"/>
  <c r="H31" i="5"/>
  <c r="G59" i="5" s="1"/>
  <c r="G31" i="5"/>
  <c r="G52" i="5" s="1"/>
  <c r="F31" i="5"/>
  <c r="G45" i="5" s="1"/>
  <c r="U30" i="5"/>
  <c r="G149" i="5" s="1"/>
  <c r="T30" i="5"/>
  <c r="G142" i="5" s="1"/>
  <c r="S30" i="5"/>
  <c r="G135" i="5" s="1"/>
  <c r="R30" i="5"/>
  <c r="G128" i="5" s="1"/>
  <c r="Q30" i="5"/>
  <c r="G121" i="5" s="1"/>
  <c r="P30" i="5"/>
  <c r="G114" i="5" s="1"/>
  <c r="O30" i="5"/>
  <c r="G107" i="5" s="1"/>
  <c r="N30" i="5"/>
  <c r="G100" i="5" s="1"/>
  <c r="M30" i="5"/>
  <c r="G93" i="5" s="1"/>
  <c r="L30" i="5"/>
  <c r="G86" i="5" s="1"/>
  <c r="K30" i="5"/>
  <c r="G79" i="5" s="1"/>
  <c r="J30" i="5"/>
  <c r="G72" i="5" s="1"/>
  <c r="I30" i="5"/>
  <c r="G65" i="5" s="1"/>
  <c r="H30" i="5"/>
  <c r="G58" i="5" s="1"/>
  <c r="G30" i="5"/>
  <c r="G51" i="5" s="1"/>
  <c r="F30" i="5"/>
  <c r="G44" i="5" s="1"/>
  <c r="U29" i="5"/>
  <c r="G148" i="5" s="1"/>
  <c r="T29" i="5"/>
  <c r="G141" i="5" s="1"/>
  <c r="S29" i="5"/>
  <c r="G134" i="5" s="1"/>
  <c r="I133" i="5" s="1"/>
  <c r="R29" i="5"/>
  <c r="G127" i="5" s="1"/>
  <c r="Q29" i="5"/>
  <c r="G120" i="5" s="1"/>
  <c r="P29" i="5"/>
  <c r="G113" i="5" s="1"/>
  <c r="J113" i="5" s="1"/>
  <c r="O29" i="5"/>
  <c r="G106" i="5" s="1"/>
  <c r="N29" i="5"/>
  <c r="G99" i="5" s="1"/>
  <c r="M29" i="5"/>
  <c r="G92" i="5" s="1"/>
  <c r="L29" i="5"/>
  <c r="G85" i="5" s="1"/>
  <c r="K29" i="5"/>
  <c r="G78" i="5" s="1"/>
  <c r="J29" i="5"/>
  <c r="G71" i="5" s="1"/>
  <c r="I70" i="5" s="1"/>
  <c r="I29" i="5"/>
  <c r="G64" i="5" s="1"/>
  <c r="U28" i="5"/>
  <c r="G147" i="5" s="1"/>
  <c r="T28" i="5"/>
  <c r="G140" i="5" s="1"/>
  <c r="S28" i="5"/>
  <c r="G133" i="5" s="1"/>
  <c r="R28" i="5"/>
  <c r="G126" i="5" s="1"/>
  <c r="Q28" i="5"/>
  <c r="G119" i="5" s="1"/>
  <c r="P28" i="5"/>
  <c r="G112" i="5" s="1"/>
  <c r="O28" i="5"/>
  <c r="G105" i="5" s="1"/>
  <c r="N28" i="5"/>
  <c r="G98" i="5" s="1"/>
  <c r="M28" i="5"/>
  <c r="G91" i="5" s="1"/>
  <c r="L28" i="5"/>
  <c r="G84" i="5" s="1"/>
  <c r="K28" i="5"/>
  <c r="G77" i="5" s="1"/>
  <c r="J28" i="5"/>
  <c r="G70" i="5" s="1"/>
  <c r="I28" i="5"/>
  <c r="G63" i="5" s="1"/>
  <c r="H28" i="5"/>
  <c r="G56" i="5" s="1"/>
  <c r="G28" i="5"/>
  <c r="G49" i="5" s="1"/>
  <c r="F28" i="5"/>
  <c r="G42" i="5" s="1"/>
  <c r="U27" i="5"/>
  <c r="G146" i="5" s="1"/>
  <c r="Q56" i="5" s="1"/>
  <c r="T27" i="5"/>
  <c r="G139" i="5" s="1"/>
  <c r="Q55" i="5" s="1"/>
  <c r="S27" i="5"/>
  <c r="G132" i="5" s="1"/>
  <c r="R27" i="5"/>
  <c r="G125" i="5" s="1"/>
  <c r="Q27" i="5"/>
  <c r="G118" i="5" s="1"/>
  <c r="P27" i="5"/>
  <c r="G111" i="5" s="1"/>
  <c r="O27" i="5"/>
  <c r="G104" i="5" s="1"/>
  <c r="N27" i="5"/>
  <c r="G97" i="5" s="1"/>
  <c r="M27" i="5"/>
  <c r="G90" i="5" s="1"/>
  <c r="Q48" i="5" s="1"/>
  <c r="L27" i="5"/>
  <c r="G83" i="5" s="1"/>
  <c r="Q47" i="5" s="1"/>
  <c r="K27" i="5"/>
  <c r="G76" i="5" s="1"/>
  <c r="J27" i="5"/>
  <c r="G69" i="5" s="1"/>
  <c r="I27" i="5"/>
  <c r="G62" i="5" s="1"/>
  <c r="H27" i="5"/>
  <c r="G55" i="5" s="1"/>
  <c r="G27" i="5"/>
  <c r="G48" i="5" s="1"/>
  <c r="H48" i="5" s="1"/>
  <c r="F27" i="5"/>
  <c r="G41" i="5" s="1"/>
  <c r="I118" i="5" l="1"/>
  <c r="I79" i="5"/>
  <c r="I149" i="5"/>
  <c r="I132" i="5"/>
  <c r="I94" i="5"/>
  <c r="J108" i="5"/>
  <c r="J110" i="5"/>
  <c r="H56" i="5"/>
  <c r="J117" i="5"/>
  <c r="H41" i="5"/>
  <c r="J122" i="5"/>
  <c r="J124" i="5"/>
  <c r="I52" i="5"/>
  <c r="H49" i="5"/>
  <c r="R42" i="5" s="1"/>
  <c r="Z42" i="5" s="1"/>
  <c r="I101" i="5"/>
  <c r="I128" i="5"/>
  <c r="I144" i="5"/>
  <c r="I136" i="5"/>
  <c r="H55" i="5"/>
  <c r="I85" i="5"/>
  <c r="I62" i="5"/>
  <c r="H62" i="5"/>
  <c r="I69" i="5"/>
  <c r="I151" i="5"/>
  <c r="I66" i="5"/>
  <c r="I41" i="5"/>
  <c r="I45" i="5"/>
  <c r="I58" i="5"/>
  <c r="H106" i="5"/>
  <c r="J107" i="5"/>
  <c r="H105" i="5"/>
  <c r="H146" i="5"/>
  <c r="H112" i="5"/>
  <c r="I113" i="5"/>
  <c r="H113" i="5"/>
  <c r="J114" i="5"/>
  <c r="I50" i="5"/>
  <c r="I140" i="5"/>
  <c r="J98" i="5"/>
  <c r="H97" i="5"/>
  <c r="I97" i="5"/>
  <c r="H120" i="5"/>
  <c r="J121" i="5"/>
  <c r="H119" i="5"/>
  <c r="I129" i="5"/>
  <c r="I51" i="5"/>
  <c r="I83" i="5"/>
  <c r="H83" i="5"/>
  <c r="I105" i="5"/>
  <c r="J106" i="5"/>
  <c r="J109" i="5"/>
  <c r="I108" i="5"/>
  <c r="I119" i="5"/>
  <c r="J120" i="5"/>
  <c r="I57" i="5"/>
  <c r="J105" i="5"/>
  <c r="H104" i="5"/>
  <c r="I71" i="5"/>
  <c r="H71" i="5"/>
  <c r="H70" i="5"/>
  <c r="H126" i="5"/>
  <c r="I127" i="5"/>
  <c r="H127" i="5"/>
  <c r="Q43" i="5"/>
  <c r="I106" i="5"/>
  <c r="I123" i="5"/>
  <c r="J112" i="5"/>
  <c r="H111" i="5"/>
  <c r="I111" i="5"/>
  <c r="H77" i="5"/>
  <c r="I78" i="5"/>
  <c r="H78" i="5"/>
  <c r="I73" i="5"/>
  <c r="I115" i="5"/>
  <c r="Q44" i="5"/>
  <c r="J118" i="5"/>
  <c r="Q52" i="5"/>
  <c r="J119" i="5"/>
  <c r="H118" i="5"/>
  <c r="H140" i="5"/>
  <c r="I141" i="5"/>
  <c r="H141" i="5"/>
  <c r="I56" i="5"/>
  <c r="Q45" i="5"/>
  <c r="Q53" i="5"/>
  <c r="H69" i="5"/>
  <c r="H125" i="5"/>
  <c r="I125" i="5"/>
  <c r="I91" i="5"/>
  <c r="H91" i="5"/>
  <c r="I92" i="5"/>
  <c r="H92" i="5"/>
  <c r="H148" i="5"/>
  <c r="H147" i="5"/>
  <c r="I148" i="5"/>
  <c r="I93" i="5"/>
  <c r="I150" i="5"/>
  <c r="I95" i="5"/>
  <c r="I59" i="5"/>
  <c r="I104" i="5"/>
  <c r="I130" i="5"/>
  <c r="I142" i="5"/>
  <c r="I146" i="5"/>
  <c r="I139" i="5"/>
  <c r="H139" i="5"/>
  <c r="H90" i="5"/>
  <c r="J115" i="5"/>
  <c r="I114" i="5"/>
  <c r="I109" i="5"/>
  <c r="Q49" i="5"/>
  <c r="J97" i="5"/>
  <c r="H64" i="5"/>
  <c r="H63" i="5"/>
  <c r="I64" i="5"/>
  <c r="J123" i="5"/>
  <c r="I122" i="5"/>
  <c r="J104" i="5"/>
  <c r="Q50" i="5"/>
  <c r="I72" i="5"/>
  <c r="I74" i="5"/>
  <c r="I98" i="5"/>
  <c r="Q51" i="5"/>
  <c r="J111" i="5"/>
  <c r="H134" i="5"/>
  <c r="H133" i="5"/>
  <c r="I77" i="5"/>
  <c r="I90" i="5"/>
  <c r="H85" i="5"/>
  <c r="H84" i="5"/>
  <c r="I49" i="5"/>
  <c r="I65" i="5"/>
  <c r="I81" i="5"/>
  <c r="I112" i="5"/>
  <c r="I120" i="5"/>
  <c r="Q46" i="5"/>
  <c r="Q54" i="5"/>
  <c r="I76" i="5"/>
  <c r="H76" i="5"/>
  <c r="H132" i="5"/>
  <c r="J99" i="5"/>
  <c r="H42" i="5"/>
  <c r="R41" i="5" s="1"/>
  <c r="Z41" i="5" s="1"/>
  <c r="Q41" i="5"/>
  <c r="H98" i="5"/>
  <c r="I99" i="5"/>
  <c r="H99" i="5"/>
  <c r="J100" i="5"/>
  <c r="I43" i="5"/>
  <c r="I44" i="5"/>
  <c r="J101" i="5"/>
  <c r="I100" i="5"/>
  <c r="J102" i="5"/>
  <c r="J103" i="5"/>
  <c r="I126" i="5"/>
  <c r="I134" i="5"/>
  <c r="I48" i="5"/>
  <c r="I42" i="5"/>
  <c r="L41" i="5" s="1"/>
  <c r="I80" i="5"/>
  <c r="I102" i="5"/>
  <c r="I116" i="5"/>
  <c r="I135" i="5"/>
  <c r="I137" i="5"/>
  <c r="I55" i="5"/>
  <c r="I84" i="5"/>
  <c r="I86" i="5"/>
  <c r="I88" i="5"/>
  <c r="I143" i="5"/>
  <c r="Q42" i="5"/>
  <c r="I63" i="5"/>
  <c r="I107" i="5"/>
  <c r="I121" i="5"/>
  <c r="I147" i="5"/>
  <c r="R49" i="5" l="1"/>
  <c r="Z49" i="5" s="1"/>
  <c r="W54" i="5"/>
  <c r="R43" i="5"/>
  <c r="Z43" i="5" s="1"/>
  <c r="W45" i="5"/>
  <c r="W44" i="5"/>
  <c r="R44" i="5"/>
  <c r="Z44" i="5" s="1"/>
  <c r="AA41" i="5" s="1"/>
  <c r="R55" i="5"/>
  <c r="Z55" i="5" s="1"/>
  <c r="L45" i="5"/>
  <c r="R56" i="5"/>
  <c r="Z56" i="5" s="1"/>
  <c r="L52" i="5"/>
  <c r="R54" i="5"/>
  <c r="Z54" i="5" s="1"/>
  <c r="L54" i="5"/>
  <c r="L56" i="5"/>
  <c r="W56" i="5"/>
  <c r="W43" i="5"/>
  <c r="L43" i="5"/>
  <c r="R46" i="5"/>
  <c r="Z46" i="5" s="1"/>
  <c r="R52" i="5"/>
  <c r="Z52" i="5" s="1"/>
  <c r="L44" i="5"/>
  <c r="W49" i="5"/>
  <c r="L49" i="5"/>
  <c r="L46" i="5"/>
  <c r="W46" i="5"/>
  <c r="L50" i="5"/>
  <c r="W50" i="5"/>
  <c r="W41" i="5"/>
  <c r="R50" i="5"/>
  <c r="Z50" i="5" s="1"/>
  <c r="AA49" i="5" s="1"/>
  <c r="L48" i="5"/>
  <c r="W48" i="5"/>
  <c r="W55" i="5"/>
  <c r="L55" i="5"/>
  <c r="W51" i="5"/>
  <c r="L51" i="5"/>
  <c r="R47" i="5"/>
  <c r="Z47" i="5" s="1"/>
  <c r="W52" i="5"/>
  <c r="L53" i="5"/>
  <c r="W53" i="5"/>
  <c r="R53" i="5"/>
  <c r="Z53" i="5" s="1"/>
  <c r="AA53" i="5" s="1"/>
  <c r="W42" i="5"/>
  <c r="L42" i="5"/>
  <c r="R45" i="5"/>
  <c r="Z45" i="5" s="1"/>
  <c r="R48" i="5"/>
  <c r="Z48" i="5" s="1"/>
  <c r="R51" i="5"/>
  <c r="Z51" i="5" s="1"/>
  <c r="L47" i="5"/>
  <c r="W47" i="5"/>
  <c r="AG43" i="5" l="1"/>
  <c r="AH43" i="5" s="1"/>
  <c r="M45" i="5"/>
  <c r="M53" i="5"/>
  <c r="M41" i="5"/>
  <c r="X45" i="5"/>
  <c r="X53" i="5"/>
  <c r="M49" i="5"/>
  <c r="X49" i="5"/>
  <c r="AA45" i="5"/>
  <c r="AG44" i="5" s="1"/>
  <c r="AH44" i="5" s="1"/>
  <c r="X41" i="5"/>
  <c r="AD44" i="5" l="1"/>
  <c r="AE44" i="5" s="1"/>
  <c r="AD43" i="5"/>
  <c r="AE43" i="5" s="1"/>
</calcChain>
</file>

<file path=xl/sharedStrings.xml><?xml version="1.0" encoding="utf-8"?>
<sst xmlns="http://schemas.openxmlformats.org/spreadsheetml/2006/main" count="15886" uniqueCount="283">
  <si>
    <t>day 0</t>
  </si>
  <si>
    <t>day 1</t>
  </si>
  <si>
    <t>day 2</t>
  </si>
  <si>
    <t>day 3</t>
  </si>
  <si>
    <t>day 6</t>
  </si>
  <si>
    <t>day 8</t>
  </si>
  <si>
    <t>Treatment</t>
  </si>
  <si>
    <t>Experience  Mix At+Ct</t>
  </si>
  <si>
    <t>At1</t>
  </si>
  <si>
    <t>At2</t>
  </si>
  <si>
    <t>At3</t>
  </si>
  <si>
    <t>At4</t>
  </si>
  <si>
    <t>Ct1</t>
  </si>
  <si>
    <t>Ct2</t>
  </si>
  <si>
    <t>Ct3</t>
  </si>
  <si>
    <t>Ct4</t>
  </si>
  <si>
    <t>At(Ct)1</t>
  </si>
  <si>
    <t>At(Ct)2</t>
  </si>
  <si>
    <t>At(Ct)3</t>
  </si>
  <si>
    <t>At(Ct)4</t>
  </si>
  <si>
    <t>Ct(At)1</t>
  </si>
  <si>
    <t>Ct(At)2</t>
  </si>
  <si>
    <t>Ct(At)3</t>
  </si>
  <si>
    <t>Ct(At)4</t>
  </si>
  <si>
    <t>day 7</t>
  </si>
  <si>
    <t>cfu</t>
  </si>
  <si>
    <t>day</t>
  </si>
  <si>
    <t>treatment</t>
  </si>
  <si>
    <t>Experiment</t>
  </si>
  <si>
    <t>Alone</t>
  </si>
  <si>
    <t>Co-culture</t>
  </si>
  <si>
    <t>At</t>
  </si>
  <si>
    <t>Ct</t>
  </si>
  <si>
    <t>NA</t>
  </si>
  <si>
    <t>AUC</t>
  </si>
  <si>
    <t>mean</t>
  </si>
  <si>
    <t>At(Ct)</t>
  </si>
  <si>
    <t>Ct(At)</t>
  </si>
  <si>
    <t>C. testosteroni</t>
  </si>
  <si>
    <t>Rep</t>
  </si>
  <si>
    <t>MaxPopSize</t>
  </si>
  <si>
    <t>GrowthRate</t>
  </si>
  <si>
    <t>GrowthRateMax</t>
  </si>
  <si>
    <t>LagPhase</t>
  </si>
  <si>
    <t>0.0216 *</t>
  </si>
  <si>
    <t>Legend</t>
  </si>
  <si>
    <t>MeanAUC</t>
  </si>
  <si>
    <t>MaxGrowthRate</t>
  </si>
  <si>
    <t>MeanMGR</t>
  </si>
  <si>
    <t>AUCInteractionStrenght</t>
  </si>
  <si>
    <t>x2</t>
  </si>
  <si>
    <t>p-value</t>
  </si>
  <si>
    <t>MGRInteractionStrenght</t>
  </si>
  <si>
    <t>0.00119 **</t>
  </si>
  <si>
    <t>totCFU</t>
  </si>
  <si>
    <t>Day</t>
  </si>
  <si>
    <t>dilution</t>
  </si>
  <si>
    <t>A.tumefaciens</t>
  </si>
  <si>
    <t>At mono-evolved microcosm 1 vs Ct mono-evolved microcosm 2</t>
  </si>
  <si>
    <t>COD</t>
  </si>
  <si>
    <t>11-MIX I</t>
  </si>
  <si>
    <t>11-MIX II</t>
  </si>
  <si>
    <t>11-MIX III</t>
  </si>
  <si>
    <t>11-MIX IV</t>
  </si>
  <si>
    <t>21-MIX I</t>
  </si>
  <si>
    <t>21-MIX II</t>
  </si>
  <si>
    <t>21-MIX III</t>
  </si>
  <si>
    <t>21-MIX IV</t>
  </si>
  <si>
    <t>MMIX I</t>
  </si>
  <si>
    <t>MMIX II</t>
  </si>
  <si>
    <t>MMIX III</t>
  </si>
  <si>
    <t>MMIX IV</t>
  </si>
  <si>
    <t>C-</t>
  </si>
  <si>
    <t>Day 0</t>
  </si>
  <si>
    <t>Day 1</t>
  </si>
  <si>
    <t>Day 2</t>
  </si>
  <si>
    <t>Day 3</t>
  </si>
  <si>
    <t>Day 6</t>
  </si>
  <si>
    <t>Day 7</t>
  </si>
  <si>
    <t>Day 8</t>
  </si>
  <si>
    <t>cod</t>
  </si>
  <si>
    <t>norm</t>
  </si>
  <si>
    <t>AAC</t>
  </si>
  <si>
    <t>AAC+min</t>
  </si>
  <si>
    <t>sdev</t>
  </si>
  <si>
    <t>SumMono</t>
  </si>
  <si>
    <t>meanSumCo</t>
  </si>
  <si>
    <t>SDSumCo</t>
  </si>
  <si>
    <t>At11+Ct22</t>
  </si>
  <si>
    <t>At+Ct</t>
  </si>
  <si>
    <t>At+Ct1</t>
  </si>
  <si>
    <t>At+Ct2</t>
  </si>
  <si>
    <t>At+Ct3</t>
  </si>
  <si>
    <t>At+Ct4</t>
  </si>
  <si>
    <t>min</t>
  </si>
  <si>
    <t>max(AAC+min)</t>
  </si>
  <si>
    <t>control</t>
  </si>
  <si>
    <t>7.6</t>
  </si>
  <si>
    <t>7.2</t>
  </si>
  <si>
    <t>8.1</t>
  </si>
  <si>
    <t>7.9</t>
  </si>
  <si>
    <t>7.8</t>
  </si>
  <si>
    <t>7.7</t>
  </si>
  <si>
    <t>7.3</t>
  </si>
  <si>
    <t>7.5</t>
  </si>
  <si>
    <t>7.4</t>
  </si>
  <si>
    <t>6.9</t>
  </si>
  <si>
    <t>6.7</t>
  </si>
  <si>
    <t>6.8</t>
  </si>
  <si>
    <t>4.8</t>
  </si>
  <si>
    <t>4.7</t>
  </si>
  <si>
    <t>4.6</t>
  </si>
  <si>
    <t>6.6</t>
  </si>
  <si>
    <t>6.5</t>
  </si>
  <si>
    <t>5.5</t>
  </si>
  <si>
    <t>5.2</t>
  </si>
  <si>
    <t>5.1</t>
  </si>
  <si>
    <t>7.1</t>
  </si>
  <si>
    <t>4.9</t>
  </si>
  <si>
    <t>7.15</t>
  </si>
  <si>
    <t>Sxt</t>
  </si>
  <si>
    <t>11-MMIX I</t>
  </si>
  <si>
    <t>11-MMIX II</t>
  </si>
  <si>
    <t>11-MMIX III</t>
  </si>
  <si>
    <t>11-MMIX IV</t>
  </si>
  <si>
    <t>21-MMIX I</t>
  </si>
  <si>
    <t>21-MMIX II</t>
  </si>
  <si>
    <t>21-MMIX III</t>
  </si>
  <si>
    <t>21 MMIX IV</t>
  </si>
  <si>
    <t>dil</t>
  </si>
  <si>
    <t>Mix</t>
  </si>
  <si>
    <t>CFU</t>
  </si>
  <si>
    <t>Max</t>
  </si>
  <si>
    <t>0.00068***</t>
  </si>
  <si>
    <t>0.0221 *</t>
  </si>
  <si>
    <t>Sum of AAC monocolture</t>
  </si>
  <si>
    <t>Control</t>
  </si>
  <si>
    <t>Focal species</t>
  </si>
  <si>
    <t>Partner affecting focal species</t>
  </si>
  <si>
    <t>Interactions sign</t>
  </si>
  <si>
    <t>Interaction strength</t>
  </si>
  <si>
    <t>P-value</t>
  </si>
  <si>
    <t>A. tumefaciens</t>
  </si>
  <si>
    <t>-</t>
  </si>
  <si>
    <t>totcfu</t>
  </si>
  <si>
    <t>AtCt</t>
  </si>
  <si>
    <t>At11+Ct23</t>
  </si>
  <si>
    <t>mono</t>
  </si>
  <si>
    <t>0.0314 *</t>
  </si>
  <si>
    <t>tot</t>
  </si>
  <si>
    <t>At11+Ct24</t>
  </si>
  <si>
    <t>0.0163 *</t>
  </si>
  <si>
    <t>0.000907 ***</t>
  </si>
  <si>
    <t>0.000259 ***</t>
  </si>
  <si>
    <t>0.00207 **</t>
  </si>
  <si>
    <t>At12+Ct21</t>
  </si>
  <si>
    <t>0.0000251***</t>
  </si>
  <si>
    <t>0.00438 **</t>
  </si>
  <si>
    <t>***</t>
  </si>
  <si>
    <t>0.00272 **</t>
  </si>
  <si>
    <t>0.000158 ***</t>
  </si>
  <si>
    <t>0.00251 **</t>
  </si>
  <si>
    <t>At12+Ct22</t>
  </si>
  <si>
    <t>3.72e-05 ***</t>
  </si>
  <si>
    <t>0.000171 ***</t>
  </si>
  <si>
    <t>At12+Ct23</t>
  </si>
  <si>
    <t>0.00141 **</t>
  </si>
  <si>
    <t>0.000201 ***</t>
  </si>
  <si>
    <t>0.0196 *</t>
  </si>
  <si>
    <t>0.00021 ***</t>
  </si>
  <si>
    <t>0.0145 *</t>
  </si>
  <si>
    <t>0.00562 **</t>
  </si>
  <si>
    <t>0.0498 *</t>
  </si>
  <si>
    <t>7.32e-05 ***</t>
  </si>
  <si>
    <t>0.000256 ***</t>
  </si>
  <si>
    <t>At11+Ct25</t>
  </si>
  <si>
    <t>0.0401 *</t>
  </si>
  <si>
    <t>At41+Ct41</t>
  </si>
  <si>
    <t>MIX</t>
  </si>
  <si>
    <t>42-At1</t>
  </si>
  <si>
    <t>42-At2</t>
  </si>
  <si>
    <t>42-At3</t>
  </si>
  <si>
    <t>42-At4</t>
  </si>
  <si>
    <t>42-Ct1</t>
  </si>
  <si>
    <t>42-Ct2</t>
  </si>
  <si>
    <t>42-Ct3</t>
  </si>
  <si>
    <t>42-Ct4</t>
  </si>
  <si>
    <t>Mean</t>
  </si>
  <si>
    <t>InteractionStrenght</t>
  </si>
  <si>
    <t>0.000293 ***</t>
  </si>
  <si>
    <t>0.00512**</t>
  </si>
  <si>
    <t>0.0356 *</t>
  </si>
  <si>
    <t>0.0203 *</t>
  </si>
  <si>
    <t>0.00512 **</t>
  </si>
  <si>
    <t>0.0226 *</t>
  </si>
  <si>
    <t>Day0</t>
  </si>
  <si>
    <t>At42+Ct42</t>
  </si>
  <si>
    <t>Sum AAC monocolture</t>
  </si>
  <si>
    <t>0.0341*</t>
  </si>
  <si>
    <t>0.00547 **</t>
  </si>
  <si>
    <t>0.00536**</t>
  </si>
  <si>
    <t>At43+Ct43</t>
  </si>
  <si>
    <t>NEW (december 2018)</t>
  </si>
  <si>
    <t>Abiotic</t>
  </si>
  <si>
    <t>rep1</t>
  </si>
  <si>
    <t>rep2</t>
  </si>
  <si>
    <t>rep3</t>
  </si>
  <si>
    <t>moy</t>
  </si>
  <si>
    <t>Species</t>
  </si>
  <si>
    <t>Time</t>
  </si>
  <si>
    <t>Evolved43_10xcolonies</t>
  </si>
  <si>
    <t>AtMs</t>
  </si>
  <si>
    <t>AtOa</t>
  </si>
  <si>
    <t>CtMs</t>
  </si>
  <si>
    <t>CtOa</t>
  </si>
  <si>
    <t>MsOa</t>
  </si>
  <si>
    <t>Ms1</t>
  </si>
  <si>
    <t>CtMsOa</t>
  </si>
  <si>
    <t>Ms2</t>
  </si>
  <si>
    <t>AtMsOa</t>
  </si>
  <si>
    <t>Ms3</t>
  </si>
  <si>
    <t>AtCtOa</t>
  </si>
  <si>
    <t>Oa1</t>
  </si>
  <si>
    <t>AtCtMs</t>
  </si>
  <si>
    <t>Oa2</t>
  </si>
  <si>
    <t>AtCtMsOa</t>
  </si>
  <si>
    <t>Oa3</t>
  </si>
  <si>
    <t>AtCt1</t>
  </si>
  <si>
    <t>AtCt2</t>
  </si>
  <si>
    <t>AtCt3</t>
  </si>
  <si>
    <t>AtMs1</t>
  </si>
  <si>
    <t>AtMs2</t>
  </si>
  <si>
    <t>AtMs3</t>
  </si>
  <si>
    <t>AtOa1</t>
  </si>
  <si>
    <t>AtOa2</t>
  </si>
  <si>
    <t>AtOa3</t>
  </si>
  <si>
    <t>CtMs1</t>
  </si>
  <si>
    <t>CtMs2</t>
  </si>
  <si>
    <t>CtMs3</t>
  </si>
  <si>
    <t>CtOa1</t>
  </si>
  <si>
    <t>CtOa2</t>
  </si>
  <si>
    <t>CtOa3</t>
  </si>
  <si>
    <t>MsOa1</t>
  </si>
  <si>
    <t>MsOa2</t>
  </si>
  <si>
    <t>MsOa3</t>
  </si>
  <si>
    <t>CtMsOa1</t>
  </si>
  <si>
    <t>CtMsOa2</t>
  </si>
  <si>
    <t>Ms</t>
  </si>
  <si>
    <t>CtMsOa3</t>
  </si>
  <si>
    <t>AtMsOa1</t>
  </si>
  <si>
    <t>AtMsOa2</t>
  </si>
  <si>
    <t>AtMsOa3</t>
  </si>
  <si>
    <t>AtCtOa1</t>
  </si>
  <si>
    <t>AtCtOa2</t>
  </si>
  <si>
    <t>AtCtOa3</t>
  </si>
  <si>
    <t>AtCtMs1</t>
  </si>
  <si>
    <t>AtCtMs2</t>
  </si>
  <si>
    <t>AtCtMs3</t>
  </si>
  <si>
    <t>AtCtMsOa1</t>
  </si>
  <si>
    <t>Oa</t>
  </si>
  <si>
    <t>AtCtMsOa2</t>
  </si>
  <si>
    <t>AtCtMsOa3</t>
  </si>
  <si>
    <t>43-At1</t>
  </si>
  <si>
    <t>43-At2</t>
  </si>
  <si>
    <t>43-At3</t>
  </si>
  <si>
    <t>43-At4</t>
  </si>
  <si>
    <t>43-Ct1</t>
  </si>
  <si>
    <t>43-Ct2</t>
  </si>
  <si>
    <t>43-Ct3</t>
  </si>
  <si>
    <t>43-Ct4</t>
  </si>
  <si>
    <t>At44+Ct44</t>
  </si>
  <si>
    <t>At11+Ct21</t>
  </si>
  <si>
    <t>0.027*</t>
  </si>
  <si>
    <t>4.92e-05 ***</t>
  </si>
  <si>
    <t>7.64e-06 ***</t>
  </si>
  <si>
    <t>0.000628 ***</t>
  </si>
  <si>
    <t>0.0483 *</t>
  </si>
  <si>
    <t>2.47e-05 ***</t>
  </si>
  <si>
    <t>Each sheet is structured the same:</t>
  </si>
  <si>
    <t>In the left there are the data collected from CFU/mL and all the calculations for AUC, max pop size, interaction strength,ecc</t>
  </si>
  <si>
    <t>In the right there are the data collected COD and all the calculations for AAC</t>
  </si>
  <si>
    <t>This Dataset shows all the data collected from all treatments to measure interactions between evolved At and Ct.</t>
  </si>
  <si>
    <t>Other nomenclature is as in Dataset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</si>
</sst>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Monaco"/>
      <family val="2"/>
    </font>
    <font>
      <sz val="11"/>
      <color rgb="FF000000"/>
      <name val="Calibri"/>
      <family val="2"/>
      <scheme val="minor"/>
    </font>
    <font>
      <sz val="12"/>
      <color rgb="FF000000"/>
      <name val="Monaco"/>
      <family val="3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5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" xfId="0" applyBorder="1"/>
    <xf numFmtId="0" fontId="3" fillId="0" borderId="0" xfId="0" applyFont="1"/>
    <xf numFmtId="0" fontId="4" fillId="0" borderId="1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0" borderId="19" xfId="0" applyBorder="1"/>
    <xf numFmtId="0" fontId="0" fillId="0" borderId="20" xfId="0" applyBorder="1"/>
    <xf numFmtId="0" fontId="4" fillId="0" borderId="0" xfId="0" applyFont="1"/>
    <xf numFmtId="0" fontId="4" fillId="0" borderId="1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0" fontId="11" fillId="0" borderId="0" xfId="0" applyFont="1"/>
    <xf numFmtId="0" fontId="9" fillId="0" borderId="0" xfId="0" applyFont="1"/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4" fillId="0" borderId="18" xfId="0" applyFont="1" applyBorder="1"/>
    <xf numFmtId="0" fontId="0" fillId="3" borderId="18" xfId="0" applyFill="1" applyBorder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0" xfId="0" applyFill="1"/>
    <xf numFmtId="0" fontId="0" fillId="0" borderId="18" xfId="0" applyBorder="1" applyAlignment="1">
      <alignment horizontal="left"/>
    </xf>
    <xf numFmtId="0" fontId="0" fillId="2" borderId="18" xfId="0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5" fillId="0" borderId="0" xfId="0" applyFont="1"/>
    <xf numFmtId="0" fontId="1" fillId="0" borderId="0" xfId="0" quotePrefix="1" applyFo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0" fontId="0" fillId="0" borderId="0" xfId="0" applyAlignment="1">
      <alignment horizontal="center"/>
    </xf>
    <xf numFmtId="0" fontId="0" fillId="4" borderId="0" xfId="0" applyFill="1"/>
    <xf numFmtId="11" fontId="11" fillId="0" borderId="0" xfId="0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0" fillId="5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4" fillId="5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C6F7C-87BD-444F-AB8F-AF0043367E17}">
  <dimension ref="B3:B7"/>
  <sheetViews>
    <sheetView tabSelected="1" workbookViewId="0">
      <selection activeCell="B7" sqref="B7"/>
    </sheetView>
  </sheetViews>
  <sheetFormatPr baseColWidth="10" defaultRowHeight="15" x14ac:dyDescent="0.2"/>
  <sheetData>
    <row r="3" spans="2:2" x14ac:dyDescent="0.2">
      <c r="B3" t="s">
        <v>281</v>
      </c>
    </row>
    <row r="4" spans="2:2" x14ac:dyDescent="0.2">
      <c r="B4" t="s">
        <v>278</v>
      </c>
    </row>
    <row r="5" spans="2:2" x14ac:dyDescent="0.2">
      <c r="B5" t="s">
        <v>279</v>
      </c>
    </row>
    <row r="6" spans="2:2" x14ac:dyDescent="0.2">
      <c r="B6" t="s">
        <v>280</v>
      </c>
    </row>
    <row r="7" spans="2:2" x14ac:dyDescent="0.2">
      <c r="B7" t="s">
        <v>282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2B55F-ED74-784E-B539-8AA5ABE7443D}">
  <dimension ref="A3:BE151"/>
  <sheetViews>
    <sheetView topLeftCell="P1" zoomScale="50" workbookViewId="0">
      <selection activeCell="AI2" sqref="AI2:BK191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9" width="11" bestFit="1" customWidth="1"/>
    <col min="29" max="29" width="18.1640625" customWidth="1"/>
  </cols>
  <sheetData>
    <row r="3" spans="1:52" x14ac:dyDescent="0.2">
      <c r="AK3" t="s">
        <v>31</v>
      </c>
      <c r="AL3" t="s">
        <v>31</v>
      </c>
      <c r="AM3" t="s">
        <v>31</v>
      </c>
      <c r="AN3" t="s">
        <v>31</v>
      </c>
      <c r="AO3" t="s">
        <v>32</v>
      </c>
      <c r="AP3" t="s">
        <v>32</v>
      </c>
      <c r="AQ3" t="s">
        <v>32</v>
      </c>
      <c r="AR3" t="s">
        <v>32</v>
      </c>
      <c r="AS3" t="s">
        <v>145</v>
      </c>
      <c r="AT3" t="s">
        <v>145</v>
      </c>
      <c r="AU3" t="s">
        <v>145</v>
      </c>
      <c r="AV3" t="s">
        <v>145</v>
      </c>
    </row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J4" t="s">
        <v>59</v>
      </c>
      <c r="AK4" t="s">
        <v>60</v>
      </c>
      <c r="AL4" t="s">
        <v>61</v>
      </c>
      <c r="AM4" t="s">
        <v>62</v>
      </c>
      <c r="AN4" t="s">
        <v>63</v>
      </c>
      <c r="AO4" t="s">
        <v>64</v>
      </c>
      <c r="AP4" t="s">
        <v>65</v>
      </c>
      <c r="AQ4" t="s">
        <v>66</v>
      </c>
      <c r="AR4" t="s">
        <v>67</v>
      </c>
      <c r="AS4" t="s">
        <v>68</v>
      </c>
      <c r="AT4" t="s">
        <v>69</v>
      </c>
      <c r="AU4" t="s">
        <v>70</v>
      </c>
      <c r="AV4" t="s">
        <v>71</v>
      </c>
      <c r="AW4" t="s">
        <v>72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73</v>
      </c>
      <c r="AK5">
        <v>8.2666666666666675</v>
      </c>
      <c r="AL5">
        <v>8.2666666666666675</v>
      </c>
      <c r="AM5">
        <v>8.2666666666666675</v>
      </c>
      <c r="AN5">
        <v>8.2666666666666675</v>
      </c>
      <c r="AO5">
        <v>8.2666666666666675</v>
      </c>
      <c r="AP5">
        <v>8.2666666666666675</v>
      </c>
      <c r="AQ5">
        <v>8.2666666666666675</v>
      </c>
      <c r="AR5">
        <v>8.2666666666666675</v>
      </c>
      <c r="AS5">
        <v>8.2666666666666675</v>
      </c>
      <c r="AT5">
        <v>8.2666666666666675</v>
      </c>
      <c r="AU5">
        <v>8.2666666666666675</v>
      </c>
      <c r="AV5">
        <v>8.2666666666666675</v>
      </c>
      <c r="AW5">
        <v>8.2666666666666675</v>
      </c>
      <c r="AX5">
        <v>8.1999999999999993</v>
      </c>
      <c r="AY5">
        <v>8.3000000000000007</v>
      </c>
      <c r="AZ5">
        <v>8.3000000000000007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74</v>
      </c>
      <c r="AK6">
        <v>8</v>
      </c>
      <c r="AL6">
        <v>8.3000000000000007</v>
      </c>
      <c r="AM6">
        <v>8</v>
      </c>
      <c r="AN6">
        <v>8</v>
      </c>
      <c r="AO6">
        <v>8</v>
      </c>
      <c r="AP6">
        <v>7.9</v>
      </c>
      <c r="AQ6">
        <v>8.1</v>
      </c>
      <c r="AR6">
        <v>8</v>
      </c>
      <c r="AS6">
        <v>8.1</v>
      </c>
      <c r="AT6">
        <v>8</v>
      </c>
      <c r="AU6">
        <v>8.1</v>
      </c>
      <c r="AV6">
        <v>8</v>
      </c>
      <c r="AW6">
        <v>8.0333333333333332</v>
      </c>
      <c r="AX6">
        <v>8.1</v>
      </c>
      <c r="AY6">
        <v>8</v>
      </c>
      <c r="AZ6">
        <v>8</v>
      </c>
    </row>
    <row r="7" spans="1:52" x14ac:dyDescent="0.2">
      <c r="C7" s="53" t="s">
        <v>0</v>
      </c>
      <c r="D7" s="53">
        <v>31</v>
      </c>
      <c r="E7" s="53">
        <v>31</v>
      </c>
      <c r="F7" s="53">
        <v>31</v>
      </c>
      <c r="G7" s="53">
        <v>31</v>
      </c>
      <c r="H7" s="53">
        <v>22</v>
      </c>
      <c r="I7" s="53">
        <v>22</v>
      </c>
      <c r="J7" s="53">
        <v>22</v>
      </c>
      <c r="K7" s="53">
        <v>22</v>
      </c>
      <c r="L7" s="53">
        <v>31</v>
      </c>
      <c r="M7" s="53">
        <v>31</v>
      </c>
      <c r="N7" s="53">
        <v>31</v>
      </c>
      <c r="O7" s="53">
        <v>31</v>
      </c>
      <c r="P7" s="53">
        <v>22</v>
      </c>
      <c r="Q7" s="53">
        <v>22</v>
      </c>
      <c r="R7" s="53">
        <v>22</v>
      </c>
      <c r="S7" s="53">
        <v>22</v>
      </c>
      <c r="T7" s="54"/>
      <c r="U7" s="54"/>
      <c r="V7" s="54"/>
      <c r="W7" s="54"/>
      <c r="AJ7" t="s">
        <v>75</v>
      </c>
      <c r="AK7">
        <v>8</v>
      </c>
      <c r="AL7">
        <v>8</v>
      </c>
      <c r="AM7">
        <v>8.1999999999999993</v>
      </c>
      <c r="AN7">
        <v>8.1999999999999993</v>
      </c>
      <c r="AO7">
        <v>7.8</v>
      </c>
      <c r="AP7">
        <v>8</v>
      </c>
      <c r="AQ7">
        <v>7.8</v>
      </c>
      <c r="AR7">
        <v>7.9</v>
      </c>
      <c r="AS7">
        <v>8.1</v>
      </c>
      <c r="AT7">
        <v>8</v>
      </c>
      <c r="AU7">
        <v>7.8</v>
      </c>
      <c r="AV7">
        <v>8</v>
      </c>
      <c r="AW7">
        <v>8.0666666666666664</v>
      </c>
      <c r="AX7">
        <v>8</v>
      </c>
      <c r="AY7">
        <v>8.1999999999999993</v>
      </c>
      <c r="AZ7">
        <v>8</v>
      </c>
    </row>
    <row r="8" spans="1:52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J8" t="s">
        <v>76</v>
      </c>
      <c r="AK8">
        <v>7.9</v>
      </c>
      <c r="AL8">
        <v>7.3</v>
      </c>
      <c r="AM8">
        <v>7.4</v>
      </c>
      <c r="AN8">
        <v>7.8</v>
      </c>
      <c r="AO8">
        <v>7.6</v>
      </c>
      <c r="AP8">
        <v>7.5</v>
      </c>
      <c r="AQ8">
        <v>7.5</v>
      </c>
      <c r="AR8">
        <v>7.6</v>
      </c>
      <c r="AS8">
        <v>7.6</v>
      </c>
      <c r="AT8">
        <v>7.1</v>
      </c>
      <c r="AU8">
        <v>7.6</v>
      </c>
      <c r="AV8">
        <v>7.7</v>
      </c>
      <c r="AW8">
        <v>7.7666666666666666</v>
      </c>
      <c r="AX8">
        <v>7.9</v>
      </c>
      <c r="AY8">
        <v>7.6</v>
      </c>
      <c r="AZ8">
        <v>7.8</v>
      </c>
    </row>
    <row r="9" spans="1:52" x14ac:dyDescent="0.2">
      <c r="C9" s="53" t="s">
        <v>1</v>
      </c>
      <c r="D9" s="53">
        <v>13</v>
      </c>
      <c r="E9" s="53">
        <v>25</v>
      </c>
      <c r="F9" s="53">
        <v>55</v>
      </c>
      <c r="G9" s="53">
        <v>18</v>
      </c>
      <c r="H9" s="53">
        <v>17</v>
      </c>
      <c r="I9" s="53">
        <v>8</v>
      </c>
      <c r="J9" s="53">
        <v>13</v>
      </c>
      <c r="K9" s="53">
        <v>9</v>
      </c>
      <c r="L9" s="53">
        <v>25</v>
      </c>
      <c r="M9" s="53">
        <v>13</v>
      </c>
      <c r="N9" s="53">
        <v>18</v>
      </c>
      <c r="O9" s="53">
        <v>19</v>
      </c>
      <c r="P9" s="10">
        <v>25</v>
      </c>
      <c r="Q9" s="10">
        <v>25</v>
      </c>
      <c r="R9" s="10">
        <v>30</v>
      </c>
      <c r="S9" s="55">
        <v>21</v>
      </c>
      <c r="T9" s="54"/>
      <c r="U9" s="54"/>
      <c r="V9" s="54"/>
      <c r="W9" s="54"/>
      <c r="AJ9" t="s">
        <v>77</v>
      </c>
      <c r="AK9">
        <v>6.8</v>
      </c>
      <c r="AL9">
        <v>6.6</v>
      </c>
      <c r="AM9">
        <v>6.5</v>
      </c>
      <c r="AN9">
        <v>6.5</v>
      </c>
      <c r="AO9">
        <v>7.5</v>
      </c>
      <c r="AP9">
        <v>7.4</v>
      </c>
      <c r="AQ9">
        <v>7.4</v>
      </c>
      <c r="AR9">
        <v>7.3</v>
      </c>
      <c r="AS9">
        <v>6.2</v>
      </c>
      <c r="AT9">
        <v>6.6</v>
      </c>
      <c r="AU9">
        <v>6.7</v>
      </c>
      <c r="AV9">
        <v>6.3</v>
      </c>
      <c r="AW9">
        <v>7.7666666666666666</v>
      </c>
      <c r="AX9">
        <v>7.8</v>
      </c>
      <c r="AY9">
        <v>7.7</v>
      </c>
      <c r="AZ9">
        <v>7.8</v>
      </c>
    </row>
    <row r="10" spans="1:52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2</v>
      </c>
      <c r="I10" s="10">
        <v>2</v>
      </c>
      <c r="J10" s="10">
        <v>2</v>
      </c>
      <c r="K10" s="10">
        <v>2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J10" t="s">
        <v>78</v>
      </c>
      <c r="AK10">
        <v>5.5</v>
      </c>
      <c r="AL10">
        <v>5.7</v>
      </c>
      <c r="AM10">
        <v>5.5</v>
      </c>
      <c r="AN10">
        <v>5.6</v>
      </c>
      <c r="AO10">
        <v>7.2</v>
      </c>
      <c r="AP10">
        <v>7.1</v>
      </c>
      <c r="AQ10">
        <v>7.1</v>
      </c>
      <c r="AR10">
        <v>7.3</v>
      </c>
      <c r="AS10">
        <v>5.2</v>
      </c>
      <c r="AT10">
        <v>5.4</v>
      </c>
      <c r="AU10">
        <v>5.5</v>
      </c>
      <c r="AV10">
        <v>5.6</v>
      </c>
      <c r="AW10">
        <v>7.7333333333333334</v>
      </c>
      <c r="AX10">
        <v>7.8</v>
      </c>
      <c r="AY10">
        <v>7.8</v>
      </c>
      <c r="AZ10">
        <v>7.6</v>
      </c>
    </row>
    <row r="11" spans="1:52" x14ac:dyDescent="0.2">
      <c r="C11" s="53" t="s">
        <v>2</v>
      </c>
      <c r="D11" s="53">
        <v>31</v>
      </c>
      <c r="E11" s="53">
        <v>17</v>
      </c>
      <c r="F11" s="53">
        <v>18</v>
      </c>
      <c r="G11" s="53">
        <v>18</v>
      </c>
      <c r="H11" s="53">
        <v>25</v>
      </c>
      <c r="I11" s="53">
        <v>21</v>
      </c>
      <c r="J11" s="53">
        <v>30</v>
      </c>
      <c r="K11" s="53">
        <v>19</v>
      </c>
      <c r="L11" s="53">
        <v>24</v>
      </c>
      <c r="M11" s="53">
        <v>21</v>
      </c>
      <c r="N11" s="53">
        <v>21</v>
      </c>
      <c r="O11" s="53">
        <v>26</v>
      </c>
      <c r="P11" s="53">
        <v>43</v>
      </c>
      <c r="Q11" s="53">
        <v>38</v>
      </c>
      <c r="R11" s="53">
        <v>41</v>
      </c>
      <c r="S11" s="56">
        <v>34</v>
      </c>
      <c r="T11" s="54"/>
      <c r="U11" s="54"/>
      <c r="V11" s="54"/>
      <c r="W11" s="54"/>
      <c r="AJ11" t="s">
        <v>79</v>
      </c>
      <c r="AK11">
        <v>5.4</v>
      </c>
      <c r="AL11">
        <v>5.0999999999999996</v>
      </c>
      <c r="AM11">
        <v>5.4</v>
      </c>
      <c r="AN11">
        <v>5.3</v>
      </c>
      <c r="AO11">
        <v>7</v>
      </c>
      <c r="AP11">
        <v>7.1</v>
      </c>
      <c r="AQ11">
        <v>7</v>
      </c>
      <c r="AR11">
        <v>6.5</v>
      </c>
      <c r="AS11">
        <v>5.5</v>
      </c>
      <c r="AT11">
        <v>5.2</v>
      </c>
      <c r="AU11">
        <v>5.2</v>
      </c>
      <c r="AV11">
        <v>5.0999999999999996</v>
      </c>
      <c r="AW11">
        <v>7.5999999999999988</v>
      </c>
      <c r="AX11">
        <v>7.6</v>
      </c>
      <c r="AY11">
        <v>7.6</v>
      </c>
      <c r="AZ11">
        <v>7.6</v>
      </c>
    </row>
    <row r="12" spans="1:52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</row>
    <row r="13" spans="1:52" x14ac:dyDescent="0.2">
      <c r="A13" s="57"/>
      <c r="C13" s="53" t="s">
        <v>3</v>
      </c>
      <c r="D13" s="53">
        <v>22</v>
      </c>
      <c r="E13" s="53">
        <v>24</v>
      </c>
      <c r="F13" s="53">
        <v>19</v>
      </c>
      <c r="G13" s="53">
        <v>8</v>
      </c>
      <c r="H13" s="53">
        <v>11</v>
      </c>
      <c r="I13" s="53">
        <v>16</v>
      </c>
      <c r="J13" s="53">
        <v>18</v>
      </c>
      <c r="K13" s="53">
        <v>12</v>
      </c>
      <c r="L13" s="53">
        <v>31</v>
      </c>
      <c r="M13" s="53">
        <v>21</v>
      </c>
      <c r="N13" s="53">
        <v>26</v>
      </c>
      <c r="O13" s="53">
        <v>22</v>
      </c>
      <c r="P13" s="53">
        <v>35</v>
      </c>
      <c r="Q13" s="53">
        <v>30</v>
      </c>
      <c r="R13" s="53">
        <v>28</v>
      </c>
      <c r="S13" s="56">
        <v>32</v>
      </c>
      <c r="T13" s="54"/>
      <c r="U13" s="54"/>
      <c r="V13" s="54"/>
      <c r="W13" s="54"/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32</v>
      </c>
      <c r="E15" s="53">
        <v>18</v>
      </c>
      <c r="F15" s="53">
        <v>39</v>
      </c>
      <c r="G15" s="53">
        <v>33</v>
      </c>
      <c r="H15" s="53">
        <v>13</v>
      </c>
      <c r="I15" s="53">
        <v>87</v>
      </c>
      <c r="J15" s="53">
        <v>15</v>
      </c>
      <c r="K15" s="53">
        <v>12</v>
      </c>
      <c r="L15" s="53">
        <v>24</v>
      </c>
      <c r="M15" s="53">
        <v>8</v>
      </c>
      <c r="N15" s="53">
        <v>19</v>
      </c>
      <c r="O15" s="53">
        <v>27</v>
      </c>
      <c r="P15" s="53">
        <v>36</v>
      </c>
      <c r="Q15" s="53">
        <v>41</v>
      </c>
      <c r="R15" s="53">
        <v>33</v>
      </c>
      <c r="S15" s="56">
        <v>34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3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36</v>
      </c>
      <c r="E17" s="53">
        <v>41</v>
      </c>
      <c r="F17" s="53">
        <v>32</v>
      </c>
      <c r="G17" s="53">
        <v>25</v>
      </c>
      <c r="H17" s="53">
        <v>14</v>
      </c>
      <c r="I17" s="53">
        <v>10</v>
      </c>
      <c r="J17" s="53">
        <v>10</v>
      </c>
      <c r="K17" s="53">
        <v>9</v>
      </c>
      <c r="L17" s="53">
        <v>21</v>
      </c>
      <c r="M17" s="53">
        <v>27</v>
      </c>
      <c r="N17" s="53">
        <v>48</v>
      </c>
      <c r="O17" s="53">
        <v>18</v>
      </c>
      <c r="P17" s="53">
        <v>38</v>
      </c>
      <c r="Q17" s="53">
        <v>31</v>
      </c>
      <c r="R17" s="53">
        <v>32</v>
      </c>
      <c r="S17" s="56">
        <v>39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31</v>
      </c>
      <c r="E19" s="53" t="s">
        <v>33</v>
      </c>
      <c r="F19" s="53">
        <v>29</v>
      </c>
      <c r="G19" s="53">
        <v>44</v>
      </c>
      <c r="H19" s="53">
        <v>98</v>
      </c>
      <c r="I19" s="53">
        <v>18</v>
      </c>
      <c r="J19" s="53">
        <v>10</v>
      </c>
      <c r="K19" s="53">
        <v>11</v>
      </c>
      <c r="L19" s="53">
        <v>21</v>
      </c>
      <c r="M19" s="53">
        <v>15</v>
      </c>
      <c r="N19" s="53">
        <v>16</v>
      </c>
      <c r="O19" s="53">
        <v>15</v>
      </c>
      <c r="P19" s="53">
        <v>37</v>
      </c>
      <c r="Q19" s="53">
        <v>30</v>
      </c>
      <c r="R19" s="53">
        <v>29</v>
      </c>
      <c r="S19" s="56">
        <v>34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  <c r="AJ24" t="s">
        <v>6</v>
      </c>
      <c r="AS24" t="s">
        <v>130</v>
      </c>
      <c r="AT24" t="s">
        <v>130</v>
      </c>
      <c r="AU24" t="s">
        <v>130</v>
      </c>
      <c r="AV24" t="s">
        <v>130</v>
      </c>
      <c r="AW24" t="s">
        <v>130</v>
      </c>
      <c r="AX24" t="s">
        <v>130</v>
      </c>
      <c r="AY24" t="s">
        <v>130</v>
      </c>
      <c r="AZ24" t="s">
        <v>130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K25" t="s">
        <v>8</v>
      </c>
      <c r="AL25" t="s">
        <v>9</v>
      </c>
      <c r="AM25" t="s">
        <v>10</v>
      </c>
      <c r="AN25" t="s">
        <v>11</v>
      </c>
      <c r="AO25" t="s">
        <v>12</v>
      </c>
      <c r="AP25" t="s">
        <v>13</v>
      </c>
      <c r="AQ25" t="s">
        <v>14</v>
      </c>
      <c r="AR25" t="s">
        <v>15</v>
      </c>
      <c r="AS25" t="s">
        <v>16</v>
      </c>
      <c r="AT25" t="s">
        <v>17</v>
      </c>
      <c r="AU25" t="s">
        <v>18</v>
      </c>
      <c r="AV25" t="s">
        <v>19</v>
      </c>
      <c r="AW25" t="s">
        <v>20</v>
      </c>
      <c r="AX25" t="s">
        <v>21</v>
      </c>
      <c r="AY25" t="s">
        <v>22</v>
      </c>
      <c r="AZ25" t="s">
        <v>23</v>
      </c>
    </row>
    <row r="26" spans="3:52" x14ac:dyDescent="0.2">
      <c r="C26" s="61">
        <v>0</v>
      </c>
      <c r="D26" s="61">
        <f t="shared" ref="D26:S26" si="0">((D7*(5*20)*10^D8))/(5*30)</f>
        <v>2066666.6666666667</v>
      </c>
      <c r="E26" s="61">
        <f t="shared" si="0"/>
        <v>2066666.6666666667</v>
      </c>
      <c r="F26" s="61">
        <f t="shared" si="0"/>
        <v>2066666.6666666667</v>
      </c>
      <c r="G26" s="61">
        <f t="shared" si="0"/>
        <v>2066666.6666666667</v>
      </c>
      <c r="H26" s="61">
        <f t="shared" si="0"/>
        <v>1466666.6666666667</v>
      </c>
      <c r="I26" s="61">
        <f t="shared" si="0"/>
        <v>1466666.6666666667</v>
      </c>
      <c r="J26" s="61">
        <f t="shared" si="0"/>
        <v>1466666.6666666667</v>
      </c>
      <c r="K26" s="61">
        <f t="shared" si="0"/>
        <v>1466666.6666666667</v>
      </c>
      <c r="L26" s="61">
        <f t="shared" si="0"/>
        <v>2066666.6666666667</v>
      </c>
      <c r="M26" s="61">
        <f t="shared" si="0"/>
        <v>2066666.6666666667</v>
      </c>
      <c r="N26" s="61">
        <f t="shared" si="0"/>
        <v>2066666.6666666667</v>
      </c>
      <c r="O26" s="61">
        <f t="shared" si="0"/>
        <v>2066666.6666666667</v>
      </c>
      <c r="P26" s="61">
        <f t="shared" si="0"/>
        <v>1466666.6666666667</v>
      </c>
      <c r="Q26" s="61">
        <f t="shared" si="0"/>
        <v>1466666.6666666667</v>
      </c>
      <c r="R26" s="61">
        <f t="shared" si="0"/>
        <v>1466666.6666666667</v>
      </c>
      <c r="S26" s="55">
        <f t="shared" si="0"/>
        <v>1466666.6666666667</v>
      </c>
      <c r="AJ26" t="s">
        <v>131</v>
      </c>
    </row>
    <row r="27" spans="3:52" x14ac:dyDescent="0.2">
      <c r="C27" s="10">
        <v>1</v>
      </c>
      <c r="D27" s="61">
        <f>D9*(5*20)*10^D10</f>
        <v>13000000</v>
      </c>
      <c r="E27" s="61">
        <f t="shared" ref="E27:R27" si="1">E9*(5*20)*10^E10</f>
        <v>25000000</v>
      </c>
      <c r="F27" s="61">
        <f t="shared" si="1"/>
        <v>55000000</v>
      </c>
      <c r="G27" s="61">
        <f t="shared" si="1"/>
        <v>18000000</v>
      </c>
      <c r="H27" s="61">
        <f t="shared" si="1"/>
        <v>170000</v>
      </c>
      <c r="I27" s="61">
        <f t="shared" si="1"/>
        <v>80000</v>
      </c>
      <c r="J27" s="61">
        <f t="shared" si="1"/>
        <v>130000</v>
      </c>
      <c r="K27" s="61">
        <f t="shared" si="1"/>
        <v>90000</v>
      </c>
      <c r="L27" s="61">
        <f>L9*(5*20)*10^L10</f>
        <v>25000000</v>
      </c>
      <c r="M27" s="61">
        <f t="shared" si="1"/>
        <v>13000000</v>
      </c>
      <c r="N27" s="61">
        <f t="shared" si="1"/>
        <v>18000000</v>
      </c>
      <c r="O27" s="61">
        <f t="shared" si="1"/>
        <v>19000000</v>
      </c>
      <c r="P27" s="61">
        <f t="shared" si="1"/>
        <v>250000</v>
      </c>
      <c r="Q27" s="61">
        <f t="shared" si="1"/>
        <v>250000</v>
      </c>
      <c r="R27" s="61">
        <f t="shared" si="1"/>
        <v>300000</v>
      </c>
      <c r="S27" s="55">
        <f>S9*(5*20)*10^S10</f>
        <v>210000</v>
      </c>
      <c r="AJ27">
        <v>0</v>
      </c>
    </row>
    <row r="28" spans="3:52" x14ac:dyDescent="0.2">
      <c r="C28" s="10">
        <v>2</v>
      </c>
      <c r="D28" s="61">
        <f>D11*(5*20)*10^D12</f>
        <v>310000000</v>
      </c>
      <c r="E28" s="61">
        <f>E11*(5*20)*10^E12</f>
        <v>170000000</v>
      </c>
      <c r="F28" s="61">
        <f t="shared" ref="F28:S28" si="2">F11*(5*20)*10^F12</f>
        <v>180000000</v>
      </c>
      <c r="G28" s="61">
        <f t="shared" si="2"/>
        <v>180000000</v>
      </c>
      <c r="H28" s="61">
        <f t="shared" si="2"/>
        <v>25000000</v>
      </c>
      <c r="I28" s="61">
        <f t="shared" si="2"/>
        <v>21000000</v>
      </c>
      <c r="J28" s="61">
        <f t="shared" si="2"/>
        <v>30000000</v>
      </c>
      <c r="K28" s="61">
        <f t="shared" si="2"/>
        <v>19000000</v>
      </c>
      <c r="L28" s="61">
        <f t="shared" si="2"/>
        <v>240000000</v>
      </c>
      <c r="M28" s="61">
        <f t="shared" si="2"/>
        <v>210000000</v>
      </c>
      <c r="N28" s="61">
        <f t="shared" si="2"/>
        <v>210000000</v>
      </c>
      <c r="O28" s="61">
        <f t="shared" si="2"/>
        <v>260000000</v>
      </c>
      <c r="P28" s="61">
        <f t="shared" si="2"/>
        <v>4300000</v>
      </c>
      <c r="Q28" s="61">
        <f t="shared" si="2"/>
        <v>3800000</v>
      </c>
      <c r="R28" s="61">
        <f t="shared" si="2"/>
        <v>4100000</v>
      </c>
      <c r="S28" s="61">
        <f t="shared" si="2"/>
        <v>3400000</v>
      </c>
      <c r="AJ28">
        <v>1</v>
      </c>
    </row>
    <row r="29" spans="3:52" x14ac:dyDescent="0.2">
      <c r="C29" s="10">
        <v>3</v>
      </c>
      <c r="D29" s="61">
        <f t="shared" ref="D29:S29" si="3">D13*(5*20)*10^D14</f>
        <v>220000000</v>
      </c>
      <c r="E29" s="61">
        <f t="shared" si="3"/>
        <v>240000000</v>
      </c>
      <c r="F29" s="61">
        <f t="shared" si="3"/>
        <v>190000000</v>
      </c>
      <c r="G29" s="61">
        <f t="shared" si="3"/>
        <v>80000000</v>
      </c>
      <c r="H29" s="61">
        <f t="shared" si="3"/>
        <v>11000000</v>
      </c>
      <c r="I29" s="61">
        <f t="shared" si="3"/>
        <v>16000000</v>
      </c>
      <c r="J29" s="61">
        <f t="shared" si="3"/>
        <v>18000000</v>
      </c>
      <c r="K29" s="61">
        <f t="shared" si="3"/>
        <v>12000000</v>
      </c>
      <c r="L29" s="61">
        <f t="shared" si="3"/>
        <v>310000000</v>
      </c>
      <c r="M29" s="61">
        <f t="shared" si="3"/>
        <v>210000000</v>
      </c>
      <c r="N29" s="61">
        <f t="shared" si="3"/>
        <v>260000000</v>
      </c>
      <c r="O29" s="61">
        <f t="shared" si="3"/>
        <v>220000000</v>
      </c>
      <c r="P29" s="61">
        <f t="shared" si="3"/>
        <v>3500000</v>
      </c>
      <c r="Q29" s="61">
        <f t="shared" si="3"/>
        <v>3000000</v>
      </c>
      <c r="R29" s="61">
        <f t="shared" si="3"/>
        <v>2800000</v>
      </c>
      <c r="S29" s="55">
        <f t="shared" si="3"/>
        <v>3200000</v>
      </c>
      <c r="AJ29">
        <v>2</v>
      </c>
    </row>
    <row r="30" spans="3:52" x14ac:dyDescent="0.2">
      <c r="C30" s="10">
        <v>6</v>
      </c>
      <c r="D30" s="61">
        <f t="shared" ref="D30:S30" si="4">D15*(5*20)*10^D16</f>
        <v>320000000</v>
      </c>
      <c r="E30" s="61">
        <f t="shared" si="4"/>
        <v>180000000</v>
      </c>
      <c r="F30" s="61">
        <f t="shared" si="4"/>
        <v>390000000</v>
      </c>
      <c r="G30" s="61">
        <f t="shared" si="4"/>
        <v>330000000</v>
      </c>
      <c r="H30" s="61">
        <f t="shared" si="4"/>
        <v>13000000</v>
      </c>
      <c r="I30" s="61">
        <f t="shared" si="4"/>
        <v>8700000</v>
      </c>
      <c r="J30" s="61">
        <f t="shared" si="4"/>
        <v>15000000</v>
      </c>
      <c r="K30" s="61">
        <f t="shared" si="4"/>
        <v>12000000</v>
      </c>
      <c r="L30" s="61">
        <f t="shared" si="4"/>
        <v>240000000</v>
      </c>
      <c r="M30" s="61">
        <f t="shared" si="4"/>
        <v>80000000</v>
      </c>
      <c r="N30" s="61">
        <f t="shared" si="4"/>
        <v>190000000</v>
      </c>
      <c r="O30" s="61">
        <f t="shared" si="4"/>
        <v>270000000</v>
      </c>
      <c r="P30" s="61">
        <f t="shared" si="4"/>
        <v>3600000</v>
      </c>
      <c r="Q30" s="61">
        <f t="shared" si="4"/>
        <v>4100000</v>
      </c>
      <c r="R30" s="61">
        <f t="shared" si="4"/>
        <v>3300000</v>
      </c>
      <c r="S30" s="55">
        <f t="shared" si="4"/>
        <v>3400000</v>
      </c>
      <c r="AJ30">
        <v>3</v>
      </c>
    </row>
    <row r="31" spans="3:52" x14ac:dyDescent="0.2">
      <c r="C31" s="10">
        <v>7</v>
      </c>
      <c r="D31" s="61">
        <f t="shared" ref="D31:S31" si="5">D17*(5*20)*10^D18</f>
        <v>360000000</v>
      </c>
      <c r="E31" s="61">
        <f>E17*(5*20)*10^E18</f>
        <v>410000000</v>
      </c>
      <c r="F31" s="61">
        <f t="shared" si="5"/>
        <v>320000000</v>
      </c>
      <c r="G31" s="61">
        <f t="shared" si="5"/>
        <v>250000000</v>
      </c>
      <c r="H31" s="61">
        <f t="shared" si="5"/>
        <v>14000000</v>
      </c>
      <c r="I31" s="61">
        <f t="shared" si="5"/>
        <v>10000000</v>
      </c>
      <c r="J31" s="61">
        <f t="shared" si="5"/>
        <v>10000000</v>
      </c>
      <c r="K31" s="61">
        <f t="shared" si="5"/>
        <v>9000000</v>
      </c>
      <c r="L31" s="61">
        <f t="shared" si="5"/>
        <v>210000000</v>
      </c>
      <c r="M31" s="61">
        <f t="shared" si="5"/>
        <v>270000000</v>
      </c>
      <c r="N31" s="61">
        <f t="shared" si="5"/>
        <v>480000000</v>
      </c>
      <c r="O31" s="61">
        <f t="shared" si="5"/>
        <v>180000000</v>
      </c>
      <c r="P31" s="61">
        <f t="shared" si="5"/>
        <v>3800000</v>
      </c>
      <c r="Q31" s="61">
        <f t="shared" si="5"/>
        <v>3100000</v>
      </c>
      <c r="R31" s="61">
        <f t="shared" si="5"/>
        <v>3200000</v>
      </c>
      <c r="S31" s="55">
        <f t="shared" si="5"/>
        <v>3900000</v>
      </c>
      <c r="AJ31">
        <v>6</v>
      </c>
    </row>
    <row r="32" spans="3:52" x14ac:dyDescent="0.2">
      <c r="C32" s="10">
        <v>8</v>
      </c>
      <c r="D32" s="61">
        <f>D19*(5*20)*10^D20</f>
        <v>310000000</v>
      </c>
      <c r="E32" s="61" t="s">
        <v>33</v>
      </c>
      <c r="F32" s="61">
        <f t="shared" ref="F32:S32" si="6">F19*(5*20)*10^F20</f>
        <v>290000000</v>
      </c>
      <c r="G32" s="61">
        <f t="shared" si="6"/>
        <v>440000000</v>
      </c>
      <c r="H32" s="61">
        <f t="shared" si="6"/>
        <v>9800000</v>
      </c>
      <c r="I32" s="61">
        <f t="shared" si="6"/>
        <v>18000000</v>
      </c>
      <c r="J32" s="61">
        <f t="shared" si="6"/>
        <v>10000000</v>
      </c>
      <c r="K32" s="61">
        <f t="shared" si="6"/>
        <v>11000000</v>
      </c>
      <c r="L32" s="61">
        <f t="shared" si="6"/>
        <v>210000000</v>
      </c>
      <c r="M32" s="61">
        <f t="shared" si="6"/>
        <v>150000000</v>
      </c>
      <c r="N32" s="61">
        <f t="shared" si="6"/>
        <v>160000000</v>
      </c>
      <c r="O32" s="61">
        <f t="shared" si="6"/>
        <v>150000000</v>
      </c>
      <c r="P32" s="61">
        <f t="shared" si="6"/>
        <v>3700000</v>
      </c>
      <c r="Q32" s="61">
        <f t="shared" si="6"/>
        <v>3000000</v>
      </c>
      <c r="R32" s="61">
        <f t="shared" si="6"/>
        <v>2900000</v>
      </c>
      <c r="S32" s="55">
        <f t="shared" si="6"/>
        <v>3400000</v>
      </c>
      <c r="AJ32">
        <v>7</v>
      </c>
    </row>
    <row r="33" spans="2:57" x14ac:dyDescent="0.2">
      <c r="AJ33">
        <v>8</v>
      </c>
    </row>
    <row r="38" spans="2:57" ht="16" x14ac:dyDescent="0.2">
      <c r="N38" s="62"/>
      <c r="O38" s="41" t="s">
        <v>40</v>
      </c>
      <c r="P38" s="37" t="s">
        <v>42</v>
      </c>
      <c r="Q38" s="41" t="s">
        <v>43</v>
      </c>
    </row>
    <row r="39" spans="2:57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7" ht="16" x14ac:dyDescent="0.2">
      <c r="B40" t="s">
        <v>29</v>
      </c>
      <c r="C40" t="str">
        <f>$D$24</f>
        <v>At1</v>
      </c>
      <c r="D40">
        <f>$C$26</f>
        <v>0</v>
      </c>
      <c r="E40">
        <f>D26</f>
        <v>2066666.6666666667</v>
      </c>
      <c r="F40">
        <f>(E41-E40)</f>
        <v>10933333.333333334</v>
      </c>
      <c r="G40">
        <f>((D41-D40)*(E41-E40))/2+(D41-D40)*E40</f>
        <v>7533333.333333334</v>
      </c>
      <c r="H40" t="s">
        <v>29</v>
      </c>
      <c r="I40" t="s">
        <v>31</v>
      </c>
      <c r="J40">
        <f>SUM(G40:G45)</f>
        <v>2535533333.3333335</v>
      </c>
      <c r="K40">
        <f>AVERAGE(J40:J43)</f>
        <v>2394033333.3333335</v>
      </c>
      <c r="M40" t="s">
        <v>31</v>
      </c>
      <c r="N40" s="42" t="s">
        <v>8</v>
      </c>
      <c r="O40" s="43">
        <f>MAX(E40:E46)</f>
        <v>360000000</v>
      </c>
      <c r="P40">
        <f>MAX(F40:F42)</f>
        <v>297000000</v>
      </c>
      <c r="Q40" s="42">
        <v>1</v>
      </c>
      <c r="S40" t="s">
        <v>29</v>
      </c>
      <c r="T40" t="s">
        <v>31</v>
      </c>
      <c r="U40">
        <f>SUM(G40:G45)</f>
        <v>2535533333.3333335</v>
      </c>
      <c r="V40">
        <f>AVERAGE(U40:U43)</f>
        <v>2253908333.3333335</v>
      </c>
      <c r="W40" t="s">
        <v>31</v>
      </c>
      <c r="X40">
        <f>P40</f>
        <v>297000000</v>
      </c>
      <c r="Y40">
        <f>AVERAGE(X40:X43)</f>
        <v>194666666.66666666</v>
      </c>
      <c r="Z40" t="s">
        <v>31</v>
      </c>
      <c r="AI40" t="s">
        <v>28</v>
      </c>
      <c r="AJ40" t="s">
        <v>27</v>
      </c>
      <c r="AK40" t="s">
        <v>26</v>
      </c>
      <c r="AL40" t="s">
        <v>80</v>
      </c>
      <c r="AM40" t="s">
        <v>81</v>
      </c>
      <c r="AO40" t="s">
        <v>34</v>
      </c>
      <c r="AP40" t="s">
        <v>28</v>
      </c>
      <c r="AQ40" t="s">
        <v>6</v>
      </c>
      <c r="AR40" t="s">
        <v>82</v>
      </c>
      <c r="AS40" t="s">
        <v>35</v>
      </c>
      <c r="AT40" t="s">
        <v>83</v>
      </c>
      <c r="AU40" t="s">
        <v>81</v>
      </c>
      <c r="AV40" t="s">
        <v>35</v>
      </c>
      <c r="AW40" t="s">
        <v>84</v>
      </c>
      <c r="AY40" t="s">
        <v>6</v>
      </c>
      <c r="AZ40" t="s">
        <v>85</v>
      </c>
      <c r="BA40" t="s">
        <v>86</v>
      </c>
      <c r="BB40" t="s">
        <v>87</v>
      </c>
      <c r="BD40" t="s">
        <v>35</v>
      </c>
      <c r="BE40" t="s">
        <v>84</v>
      </c>
    </row>
    <row r="41" spans="2:57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13000000</v>
      </c>
      <c r="F41">
        <f>(E42-E41)</f>
        <v>297000000</v>
      </c>
      <c r="G41">
        <f>((D43-D41)*(E43-E41))/2+(D43-D41)*E41</f>
        <v>233000000</v>
      </c>
      <c r="H41" t="s">
        <v>29</v>
      </c>
      <c r="I41" t="s">
        <v>31</v>
      </c>
      <c r="J41" t="s">
        <v>33</v>
      </c>
      <c r="M41" t="s">
        <v>31</v>
      </c>
      <c r="N41" s="42" t="s">
        <v>9</v>
      </c>
      <c r="O41" s="43" t="s">
        <v>33</v>
      </c>
      <c r="P41" t="s">
        <v>33</v>
      </c>
      <c r="Q41" s="42">
        <v>1</v>
      </c>
      <c r="R41" s="42"/>
      <c r="S41" t="s">
        <v>29</v>
      </c>
      <c r="T41" t="s">
        <v>31</v>
      </c>
      <c r="U41">
        <f>SUM(G47:G52)</f>
        <v>1833533333.3333333</v>
      </c>
      <c r="W41" t="s">
        <v>31</v>
      </c>
      <c r="X41" t="str">
        <f t="shared" ref="X41:X54" si="9">P41</f>
        <v>NA</v>
      </c>
      <c r="Z41" t="s">
        <v>32</v>
      </c>
      <c r="AI41" t="s">
        <v>31</v>
      </c>
      <c r="AJ41" t="s">
        <v>8</v>
      </c>
      <c r="AK41">
        <v>0</v>
      </c>
      <c r="AL41">
        <v>8.2666666666666675</v>
      </c>
      <c r="AM41">
        <v>100</v>
      </c>
      <c r="AO41">
        <v>99.792531120331944</v>
      </c>
      <c r="AP41" t="s">
        <v>31</v>
      </c>
      <c r="AQ41" t="s">
        <v>8</v>
      </c>
      <c r="AR41">
        <v>66.053606063492794</v>
      </c>
      <c r="AS41">
        <v>76.443930314820932</v>
      </c>
      <c r="AT41">
        <v>91.777047375248117</v>
      </c>
      <c r="AU41">
        <v>76.393648290313394</v>
      </c>
      <c r="AV41">
        <v>76.443930314820932</v>
      </c>
      <c r="AW41">
        <v>8.4138802546512839</v>
      </c>
      <c r="AY41" t="s">
        <v>162</v>
      </c>
      <c r="AZ41">
        <v>106.08145110357768</v>
      </c>
      <c r="BA41">
        <v>87.011091192360794</v>
      </c>
      <c r="BB41">
        <v>6.6912412703334443</v>
      </c>
      <c r="BD41">
        <v>76.443930314820932</v>
      </c>
      <c r="BE41">
        <v>8.4138802546512839</v>
      </c>
    </row>
    <row r="42" spans="2:57" ht="16" x14ac:dyDescent="0.2">
      <c r="B42" t="s">
        <v>29</v>
      </c>
      <c r="C42" t="str">
        <f t="shared" si="7"/>
        <v>At1</v>
      </c>
      <c r="D42">
        <v>2</v>
      </c>
      <c r="E42">
        <f t="shared" si="8"/>
        <v>310000000</v>
      </c>
      <c r="F42">
        <f>(E43-E42)</f>
        <v>-90000000</v>
      </c>
      <c r="G42">
        <f>((D44-D43)*(E44-E43))/2+(D44-D43)*E43</f>
        <v>810000000</v>
      </c>
      <c r="H42" t="s">
        <v>29</v>
      </c>
      <c r="I42" t="s">
        <v>31</v>
      </c>
      <c r="J42">
        <f>SUM(G54:G59)</f>
        <v>2673533333.333333</v>
      </c>
      <c r="M42" t="s">
        <v>31</v>
      </c>
      <c r="N42" s="42" t="s">
        <v>10</v>
      </c>
      <c r="O42" s="43">
        <f>MAX(E54:E60)</f>
        <v>390000000</v>
      </c>
      <c r="P42">
        <f>MAX(F54:F56)</f>
        <v>125000000</v>
      </c>
      <c r="Q42" s="42">
        <v>1</v>
      </c>
      <c r="R42" s="42"/>
      <c r="S42" t="s">
        <v>29</v>
      </c>
      <c r="T42" t="s">
        <v>31</v>
      </c>
      <c r="U42">
        <f>SUM(G54:G59)</f>
        <v>2673533333.333333</v>
      </c>
      <c r="W42" t="s">
        <v>31</v>
      </c>
      <c r="X42">
        <f t="shared" si="9"/>
        <v>125000000</v>
      </c>
      <c r="Z42" t="s">
        <v>36</v>
      </c>
      <c r="AA42">
        <f>LOG10(V48/V40)</f>
        <v>-3.4787664544660472E-2</v>
      </c>
      <c r="AB42">
        <f>AA42*2</f>
        <v>-6.9575329089320945E-2</v>
      </c>
      <c r="AC42" s="44">
        <v>0.35199999999999998</v>
      </c>
      <c r="AD42">
        <f>LOG10(Y48/Y40)</f>
        <v>3.5505125228992913E-2</v>
      </c>
      <c r="AE42">
        <f>AD42*2</f>
        <v>7.1010250457985827E-2</v>
      </c>
      <c r="AF42" s="44">
        <v>0.73099999999999998</v>
      </c>
      <c r="AI42" t="s">
        <v>31</v>
      </c>
      <c r="AJ42" t="s">
        <v>8</v>
      </c>
      <c r="AK42">
        <v>1</v>
      </c>
      <c r="AL42">
        <v>8</v>
      </c>
      <c r="AM42">
        <v>99.585062240663902</v>
      </c>
      <c r="AO42">
        <v>99.379307979836085</v>
      </c>
      <c r="AP42" t="s">
        <v>31</v>
      </c>
      <c r="AQ42" t="s">
        <v>9</v>
      </c>
      <c r="AR42">
        <v>82.307501912541284</v>
      </c>
      <c r="AT42">
        <v>108.03094322429661</v>
      </c>
      <c r="AU42">
        <v>89.923113863145431</v>
      </c>
      <c r="BD42">
        <v>29.637520788756746</v>
      </c>
      <c r="BE42">
        <v>2.6675018905142105</v>
      </c>
    </row>
    <row r="43" spans="2:57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220000000</v>
      </c>
      <c r="G43">
        <f>((D44-D43)*(E44-E43))/2+(D44-D43)*E43</f>
        <v>810000000</v>
      </c>
      <c r="H43" t="s">
        <v>29</v>
      </c>
      <c r="I43" t="s">
        <v>31</v>
      </c>
      <c r="J43">
        <f>SUM(G61:G66)</f>
        <v>1973033333.3333335</v>
      </c>
      <c r="M43" t="s">
        <v>31</v>
      </c>
      <c r="N43" s="42" t="s">
        <v>11</v>
      </c>
      <c r="O43" s="43">
        <f>MAX(E61:E67)</f>
        <v>440000000</v>
      </c>
      <c r="P43">
        <f>MAX(F61:F63)</f>
        <v>162000000</v>
      </c>
      <c r="Q43" s="42">
        <v>1</v>
      </c>
      <c r="R43" s="42"/>
      <c r="S43" t="s">
        <v>29</v>
      </c>
      <c r="T43" t="s">
        <v>31</v>
      </c>
      <c r="U43">
        <f>SUM(G61:G66)</f>
        <v>1973033333.3333335</v>
      </c>
      <c r="W43" t="s">
        <v>31</v>
      </c>
      <c r="X43">
        <f t="shared" si="9"/>
        <v>162000000</v>
      </c>
      <c r="Z43" t="s">
        <v>37</v>
      </c>
      <c r="AA43">
        <f>LOG10(V52/V44)</f>
        <v>-0.57350624079673929</v>
      </c>
      <c r="AB43">
        <f>AA43*2</f>
        <v>-1.1470124815934786</v>
      </c>
      <c r="AC43" s="44" t="s">
        <v>163</v>
      </c>
      <c r="AD43">
        <f>LOG10(Y52/Y44)</f>
        <v>-0.81151436600021054</v>
      </c>
      <c r="AE43">
        <f>AD43*2</f>
        <v>-1.6230287320004211</v>
      </c>
      <c r="AF43" s="44" t="s">
        <v>164</v>
      </c>
      <c r="AI43" t="s">
        <v>31</v>
      </c>
      <c r="AJ43" t="s">
        <v>8</v>
      </c>
      <c r="AK43">
        <v>2</v>
      </c>
      <c r="AL43">
        <v>8</v>
      </c>
      <c r="AM43">
        <v>99.173553719008268</v>
      </c>
      <c r="AO43">
        <v>100.44514595821659</v>
      </c>
      <c r="AP43" t="s">
        <v>31</v>
      </c>
      <c r="AQ43" t="s">
        <v>10</v>
      </c>
      <c r="AR43">
        <v>84.1751255896163</v>
      </c>
      <c r="AT43">
        <v>109.89856690137162</v>
      </c>
      <c r="AU43">
        <v>91.477691945634604</v>
      </c>
      <c r="BD43">
        <v>87.011091192360794</v>
      </c>
      <c r="BE43">
        <v>6.6912412703334443</v>
      </c>
    </row>
    <row r="44" spans="2:57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320000000</v>
      </c>
      <c r="G44">
        <f>((D45-D44)*(E45-E44))/2+(D45-D44)*E44</f>
        <v>340000000</v>
      </c>
      <c r="H44" t="s">
        <v>29</v>
      </c>
      <c r="I44" t="s">
        <v>32</v>
      </c>
      <c r="J44">
        <f>SUM(G68:G73)</f>
        <v>109388333.33333334</v>
      </c>
      <c r="K44">
        <f>AVERAGE(J44:J47)</f>
        <v>117372083.33333334</v>
      </c>
      <c r="M44" t="s">
        <v>32</v>
      </c>
      <c r="N44" s="42" t="s">
        <v>12</v>
      </c>
      <c r="O44" s="43">
        <f>MAX(E68:E75)</f>
        <v>25000000</v>
      </c>
      <c r="P44">
        <f>MAX(F68:F70)</f>
        <v>24830000</v>
      </c>
      <c r="Q44" s="42">
        <v>1</v>
      </c>
      <c r="R44" s="42"/>
      <c r="S44" t="s">
        <v>29</v>
      </c>
      <c r="T44" t="s">
        <v>32</v>
      </c>
      <c r="U44">
        <f>SUM(G68:G73)</f>
        <v>109388333.33333334</v>
      </c>
      <c r="V44">
        <f>AVERAGE(U44:U47)</f>
        <v>117372083.33333334</v>
      </c>
      <c r="W44" t="s">
        <v>32</v>
      </c>
      <c r="X44">
        <f t="shared" si="9"/>
        <v>24830000</v>
      </c>
      <c r="Y44">
        <f>AVERAGE(X44:X47)</f>
        <v>23632500</v>
      </c>
      <c r="AI44" t="s">
        <v>31</v>
      </c>
      <c r="AJ44" t="s">
        <v>8</v>
      </c>
      <c r="AK44">
        <v>3</v>
      </c>
      <c r="AL44">
        <v>7.9</v>
      </c>
      <c r="AM44">
        <v>101.7167381974249</v>
      </c>
      <c r="AO44">
        <v>283.90557939914169</v>
      </c>
      <c r="AP44" t="s">
        <v>31</v>
      </c>
      <c r="AQ44" t="s">
        <v>11</v>
      </c>
      <c r="AR44">
        <v>73.23948769363335</v>
      </c>
      <c r="AT44">
        <v>98.962929005388673</v>
      </c>
      <c r="AU44">
        <v>82.375053550217544</v>
      </c>
    </row>
    <row r="45" spans="2:57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360000000</v>
      </c>
      <c r="G45">
        <f>((D46-D45)*(E46-E45))/2+(D46-D45)*E45</f>
        <v>335000000</v>
      </c>
      <c r="H45" t="s">
        <v>29</v>
      </c>
      <c r="I45" t="s">
        <v>32</v>
      </c>
      <c r="J45">
        <f>SUM(G75:G80)</f>
        <v>114303333.33333333</v>
      </c>
      <c r="M45" t="s">
        <v>32</v>
      </c>
      <c r="N45" s="42" t="s">
        <v>13</v>
      </c>
      <c r="O45" s="43">
        <f>MAX(E75:E81)</f>
        <v>21000000</v>
      </c>
      <c r="P45">
        <f>MAX(F75:F77)</f>
        <v>20920000</v>
      </c>
      <c r="Q45" s="42">
        <v>1</v>
      </c>
      <c r="R45" s="42"/>
      <c r="S45" t="s">
        <v>29</v>
      </c>
      <c r="T45" t="s">
        <v>32</v>
      </c>
      <c r="U45">
        <f>SUM(G75:G80)</f>
        <v>114303333.33333333</v>
      </c>
      <c r="W45" t="s">
        <v>32</v>
      </c>
      <c r="X45">
        <f t="shared" si="9"/>
        <v>20920000</v>
      </c>
      <c r="AI45" t="s">
        <v>31</v>
      </c>
      <c r="AJ45" t="s">
        <v>8</v>
      </c>
      <c r="AK45">
        <v>6</v>
      </c>
      <c r="AL45">
        <v>6.8</v>
      </c>
      <c r="AM45">
        <v>87.553648068669531</v>
      </c>
      <c r="AO45">
        <v>79.337168861920972</v>
      </c>
      <c r="AP45" t="s">
        <v>32</v>
      </c>
      <c r="AQ45" t="s">
        <v>12</v>
      </c>
      <c r="AR45">
        <v>25.723441311755323</v>
      </c>
      <c r="AS45">
        <v>29.637520788756746</v>
      </c>
      <c r="AT45">
        <v>51.446882623510646</v>
      </c>
      <c r="AU45">
        <v>42.823507283951592</v>
      </c>
      <c r="AV45">
        <v>29.637520788756746</v>
      </c>
      <c r="AW45">
        <v>2.6675018905142105</v>
      </c>
    </row>
    <row r="46" spans="2:57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310000000</v>
      </c>
      <c r="H46" t="s">
        <v>29</v>
      </c>
      <c r="I46" t="s">
        <v>32</v>
      </c>
      <c r="J46">
        <f>SUM(G82:G87)</f>
        <v>140428333.33333331</v>
      </c>
      <c r="M46" t="s">
        <v>32</v>
      </c>
      <c r="N46" s="42" t="s">
        <v>14</v>
      </c>
      <c r="O46" s="43">
        <f>MAX(E82:E88)</f>
        <v>30000000</v>
      </c>
      <c r="P46">
        <f>MAX(F82:F84)</f>
        <v>29870000</v>
      </c>
      <c r="Q46" s="42">
        <v>1</v>
      </c>
      <c r="S46" t="s">
        <v>29</v>
      </c>
      <c r="T46" t="s">
        <v>32</v>
      </c>
      <c r="U46">
        <f>SUM(G82:G87)</f>
        <v>140428333.33333331</v>
      </c>
      <c r="W46" t="s">
        <v>32</v>
      </c>
      <c r="X46">
        <f t="shared" si="9"/>
        <v>29870000</v>
      </c>
      <c r="AI46" t="s">
        <v>31</v>
      </c>
      <c r="AJ46" t="s">
        <v>8</v>
      </c>
      <c r="AK46">
        <v>7</v>
      </c>
      <c r="AL46">
        <v>5.5</v>
      </c>
      <c r="AM46">
        <v>71.120689655172413</v>
      </c>
      <c r="AO46">
        <v>71.086660617059891</v>
      </c>
      <c r="AP46" t="s">
        <v>32</v>
      </c>
      <c r="AQ46" t="s">
        <v>13</v>
      </c>
      <c r="AR46">
        <v>30.274339050496906</v>
      </c>
      <c r="AT46">
        <v>55.997780362252229</v>
      </c>
      <c r="AU46">
        <v>46.611596912038372</v>
      </c>
    </row>
    <row r="47" spans="2:57" ht="16" x14ac:dyDescent="0.2">
      <c r="B47" t="s">
        <v>29</v>
      </c>
      <c r="C47" t="str">
        <f>$E$24</f>
        <v>At2</v>
      </c>
      <c r="D47">
        <f>$C$26</f>
        <v>0</v>
      </c>
      <c r="E47">
        <f>E26</f>
        <v>2066666.6666666667</v>
      </c>
      <c r="F47">
        <f>(E48-E47)</f>
        <v>22933333.333333332</v>
      </c>
      <c r="G47">
        <f>((D48-D47)*(E48-E47))/2+(D48-D47)*E47</f>
        <v>13533333.333333332</v>
      </c>
      <c r="H47" t="s">
        <v>29</v>
      </c>
      <c r="I47" t="s">
        <v>32</v>
      </c>
      <c r="J47">
        <f>SUM(G89:G94)</f>
        <v>105368333.33333334</v>
      </c>
      <c r="M47" t="s">
        <v>32</v>
      </c>
      <c r="N47" s="42" t="s">
        <v>15</v>
      </c>
      <c r="O47" s="43">
        <f>MAX(E89:E95)</f>
        <v>19000000</v>
      </c>
      <c r="P47">
        <f>MAX(F89:F91)</f>
        <v>18910000</v>
      </c>
      <c r="Q47" s="42">
        <v>1</v>
      </c>
      <c r="S47" t="s">
        <v>29</v>
      </c>
      <c r="T47" t="s">
        <v>32</v>
      </c>
      <c r="U47">
        <f>SUM(G89:G94)</f>
        <v>105368333.33333334</v>
      </c>
      <c r="W47" t="s">
        <v>32</v>
      </c>
      <c r="X47">
        <f t="shared" si="9"/>
        <v>18910000</v>
      </c>
      <c r="AI47" t="s">
        <v>31</v>
      </c>
      <c r="AJ47" t="s">
        <v>8</v>
      </c>
      <c r="AK47">
        <v>8</v>
      </c>
      <c r="AL47">
        <v>5.4</v>
      </c>
      <c r="AM47">
        <v>71.052631578947384</v>
      </c>
      <c r="AP47" t="s">
        <v>32</v>
      </c>
      <c r="AQ47" t="s">
        <v>14</v>
      </c>
      <c r="AR47">
        <v>30.921946074297693</v>
      </c>
      <c r="AT47">
        <v>56.645387386053017</v>
      </c>
      <c r="AU47">
        <v>47.150653948862562</v>
      </c>
    </row>
    <row r="48" spans="2:57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25000000</v>
      </c>
      <c r="F48">
        <f>(E49-E48)</f>
        <v>145000000</v>
      </c>
      <c r="G48">
        <f>((D50-D48)*(E50-E48))/2+(D50-D48)*E48</f>
        <v>265000000</v>
      </c>
      <c r="H48" t="s">
        <v>30</v>
      </c>
      <c r="I48" t="s">
        <v>36</v>
      </c>
      <c r="J48">
        <f>SUM(G96:G101)</f>
        <v>2433533333.333333</v>
      </c>
      <c r="K48">
        <f>AVERAGE(J48:J51)</f>
        <v>2080408333.3333335</v>
      </c>
      <c r="M48" t="s">
        <v>36</v>
      </c>
      <c r="N48" s="42" t="s">
        <v>16</v>
      </c>
      <c r="O48" s="43">
        <f>MAX(E96:E102)</f>
        <v>310000000</v>
      </c>
      <c r="P48">
        <f>MAX(F96:F98)</f>
        <v>215000000</v>
      </c>
      <c r="Q48" s="42">
        <v>1</v>
      </c>
      <c r="S48" t="s">
        <v>30</v>
      </c>
      <c r="T48" t="s">
        <v>36</v>
      </c>
      <c r="U48">
        <f>SUM(G96:G101)</f>
        <v>2433533333.333333</v>
      </c>
      <c r="V48">
        <f>AVERAGE(U48:U51)</f>
        <v>2080408333.3333335</v>
      </c>
      <c r="W48" t="s">
        <v>36</v>
      </c>
      <c r="X48">
        <f t="shared" si="9"/>
        <v>215000000</v>
      </c>
      <c r="Y48">
        <f>AVERAGE(X48:X51)</f>
        <v>211250000</v>
      </c>
      <c r="AI48" t="s">
        <v>31</v>
      </c>
      <c r="AJ48" t="s">
        <v>9</v>
      </c>
      <c r="AK48">
        <v>0</v>
      </c>
      <c r="AL48">
        <v>8.2666666666666675</v>
      </c>
      <c r="AM48">
        <v>100</v>
      </c>
      <c r="AO48">
        <v>101.65975103734441</v>
      </c>
      <c r="AP48" t="s">
        <v>32</v>
      </c>
      <c r="AQ48" t="s">
        <v>15</v>
      </c>
      <c r="AR48">
        <v>31.63035671847706</v>
      </c>
      <c r="AT48">
        <v>57.353798030232383</v>
      </c>
      <c r="AU48">
        <v>47.740322881828781</v>
      </c>
    </row>
    <row r="49" spans="2:49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170000000</v>
      </c>
      <c r="F49">
        <f>(E50-E49)</f>
        <v>70000000</v>
      </c>
      <c r="G49">
        <f>((D51-D50)*(E51-E50))/2+(D51-D50)*E50</f>
        <v>630000000</v>
      </c>
      <c r="H49" t="s">
        <v>30</v>
      </c>
      <c r="I49" t="s">
        <v>36</v>
      </c>
      <c r="J49">
        <f>SUM(G103:G108)</f>
        <v>1485533333.3333335</v>
      </c>
      <c r="M49" t="s">
        <v>36</v>
      </c>
      <c r="N49" s="42" t="s">
        <v>17</v>
      </c>
      <c r="O49" s="43">
        <f>MAX(E103:E109)</f>
        <v>270000000</v>
      </c>
      <c r="P49">
        <f>MAX(F103:F105)</f>
        <v>197000000</v>
      </c>
      <c r="Q49" s="42">
        <v>1</v>
      </c>
      <c r="S49" t="s">
        <v>30</v>
      </c>
      <c r="T49" t="s">
        <v>36</v>
      </c>
      <c r="U49">
        <f>SUM(G103:G108)</f>
        <v>1485533333.3333335</v>
      </c>
      <c r="W49" t="s">
        <v>36</v>
      </c>
      <c r="X49">
        <f t="shared" si="9"/>
        <v>197000000</v>
      </c>
      <c r="AI49" t="s">
        <v>31</v>
      </c>
      <c r="AJ49" t="s">
        <v>9</v>
      </c>
      <c r="AK49">
        <v>1</v>
      </c>
      <c r="AL49">
        <v>8.3000000000000007</v>
      </c>
      <c r="AM49">
        <v>103.31950207468881</v>
      </c>
      <c r="AO49">
        <v>101.24652789684853</v>
      </c>
      <c r="AP49" t="s">
        <v>89</v>
      </c>
      <c r="AQ49" t="s">
        <v>90</v>
      </c>
      <c r="AR49">
        <v>89.966504637218577</v>
      </c>
      <c r="AS49">
        <v>87.011091192360794</v>
      </c>
      <c r="AT49">
        <v>115.6899459489739</v>
      </c>
      <c r="AU49">
        <v>96.298337049518594</v>
      </c>
      <c r="AV49">
        <v>87.011091192360794</v>
      </c>
      <c r="AW49">
        <v>6.6912412703334443</v>
      </c>
    </row>
    <row r="50" spans="2:49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240000000</v>
      </c>
      <c r="G50">
        <f>((D51-D50)*(E51-E50))/2+(D51-D50)*E50</f>
        <v>630000000</v>
      </c>
      <c r="H50" t="s">
        <v>30</v>
      </c>
      <c r="I50" t="s">
        <v>36</v>
      </c>
      <c r="J50">
        <f>SUM(G110:G115)</f>
        <v>2293033333.333333</v>
      </c>
      <c r="M50" t="s">
        <v>36</v>
      </c>
      <c r="N50" s="42" t="s">
        <v>18</v>
      </c>
      <c r="O50" s="43">
        <f>MAX(E110:E116)</f>
        <v>480000000</v>
      </c>
      <c r="P50">
        <f>MAX(F110:F112)</f>
        <v>192000000</v>
      </c>
      <c r="Q50" s="42">
        <v>1</v>
      </c>
      <c r="S50" t="s">
        <v>30</v>
      </c>
      <c r="T50" t="s">
        <v>36</v>
      </c>
      <c r="U50">
        <f>SUM(G110:G115)</f>
        <v>2293033333.333333</v>
      </c>
      <c r="W50" t="s">
        <v>36</v>
      </c>
      <c r="X50">
        <f t="shared" si="9"/>
        <v>192000000</v>
      </c>
      <c r="AI50" t="s">
        <v>31</v>
      </c>
      <c r="AJ50" t="s">
        <v>9</v>
      </c>
      <c r="AK50">
        <v>2</v>
      </c>
      <c r="AL50">
        <v>8</v>
      </c>
      <c r="AM50">
        <v>99.173553719008268</v>
      </c>
      <c r="AO50">
        <v>96.582485014010572</v>
      </c>
      <c r="AP50" t="s">
        <v>89</v>
      </c>
      <c r="AQ50" t="s">
        <v>91</v>
      </c>
      <c r="AR50">
        <v>94.413571946826437</v>
      </c>
      <c r="AT50">
        <v>120.13701325858176</v>
      </c>
      <c r="AU50">
        <v>100</v>
      </c>
    </row>
    <row r="51" spans="2:49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180000000</v>
      </c>
      <c r="G51">
        <f>((D52-D51)*(E52-E51))/2+(D52-D51)*E51</f>
        <v>295000000</v>
      </c>
      <c r="H51" t="s">
        <v>30</v>
      </c>
      <c r="I51" t="s">
        <v>36</v>
      </c>
      <c r="J51">
        <f>SUM(G117:G122)</f>
        <v>2109533333.3333335</v>
      </c>
      <c r="M51" t="s">
        <v>36</v>
      </c>
      <c r="N51" s="42" t="s">
        <v>19</v>
      </c>
      <c r="O51" s="43">
        <f>MAX(E117:E123)</f>
        <v>270000000</v>
      </c>
      <c r="P51">
        <f>MAX(F117:F119)</f>
        <v>241000000</v>
      </c>
      <c r="Q51" s="42">
        <v>1</v>
      </c>
      <c r="S51" t="s">
        <v>30</v>
      </c>
      <c r="T51" t="s">
        <v>36</v>
      </c>
      <c r="U51">
        <f>SUM(G117:G122)</f>
        <v>2109533333.3333335</v>
      </c>
      <c r="W51" t="s">
        <v>36</v>
      </c>
      <c r="X51">
        <f t="shared" si="9"/>
        <v>241000000</v>
      </c>
      <c r="AI51" t="s">
        <v>31</v>
      </c>
      <c r="AJ51" t="s">
        <v>9</v>
      </c>
      <c r="AK51">
        <v>3</v>
      </c>
      <c r="AL51">
        <v>7.3</v>
      </c>
      <c r="AM51">
        <v>93.991416309012877</v>
      </c>
      <c r="AO51">
        <v>268.45493562231758</v>
      </c>
      <c r="AP51" t="s">
        <v>89</v>
      </c>
      <c r="AQ51" t="s">
        <v>92</v>
      </c>
      <c r="AR51">
        <v>78.90435028669333</v>
      </c>
      <c r="AT51">
        <v>104.62779159844865</v>
      </c>
      <c r="AU51">
        <v>87.09038851602611</v>
      </c>
    </row>
    <row r="52" spans="2:49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410000000</v>
      </c>
      <c r="G52" t="s">
        <v>33</v>
      </c>
      <c r="H52" t="s">
        <v>30</v>
      </c>
      <c r="I52" t="s">
        <v>37</v>
      </c>
      <c r="J52">
        <f>SUM(G124:G129)</f>
        <v>33358333.333333332</v>
      </c>
      <c r="K52">
        <f>AVERAGE(J52:J55)</f>
        <v>31337083.333333332</v>
      </c>
      <c r="M52" t="s">
        <v>37</v>
      </c>
      <c r="N52" s="42" t="s">
        <v>20</v>
      </c>
      <c r="O52" s="43">
        <f>MAX(E124:E130)</f>
        <v>4300000</v>
      </c>
      <c r="P52">
        <f>MAX(F124:F126)</f>
        <v>4050000</v>
      </c>
      <c r="Q52" s="42">
        <v>1</v>
      </c>
      <c r="S52" t="s">
        <v>30</v>
      </c>
      <c r="T52" t="s">
        <v>37</v>
      </c>
      <c r="U52">
        <f>SUM(G124:G129)</f>
        <v>33358333.333333332</v>
      </c>
      <c r="V52">
        <f>AVERAGE(U52:U55)</f>
        <v>31337083.333333332</v>
      </c>
      <c r="W52" t="s">
        <v>37</v>
      </c>
      <c r="X52">
        <f t="shared" si="9"/>
        <v>4050000</v>
      </c>
      <c r="Y52">
        <f>AVERAGE(X52:X55)</f>
        <v>3647500</v>
      </c>
      <c r="AI52" t="s">
        <v>31</v>
      </c>
      <c r="AJ52" t="s">
        <v>9</v>
      </c>
      <c r="AK52">
        <v>6</v>
      </c>
      <c r="AL52">
        <v>6.6</v>
      </c>
      <c r="AM52">
        <v>84.978540772532185</v>
      </c>
      <c r="AO52">
        <v>79.342718662128163</v>
      </c>
      <c r="AP52" t="s">
        <v>89</v>
      </c>
      <c r="AQ52" t="s">
        <v>93</v>
      </c>
      <c r="AR52">
        <v>84.759937898704834</v>
      </c>
      <c r="AT52">
        <v>110.48337921046016</v>
      </c>
      <c r="AU52">
        <v>91.964479733366417</v>
      </c>
    </row>
    <row r="53" spans="2:49" ht="16" x14ac:dyDescent="0.2">
      <c r="B53" t="s">
        <v>29</v>
      </c>
      <c r="C53" t="str">
        <f t="shared" si="10"/>
        <v>At2</v>
      </c>
      <c r="D53">
        <f>C$32</f>
        <v>8</v>
      </c>
      <c r="E53" t="str">
        <f t="shared" si="11"/>
        <v>NA</v>
      </c>
      <c r="H53" t="s">
        <v>30</v>
      </c>
      <c r="I53" t="s">
        <v>37</v>
      </c>
      <c r="J53">
        <f>SUM(G131:G136)</f>
        <v>32058333.333333336</v>
      </c>
      <c r="M53" t="s">
        <v>37</v>
      </c>
      <c r="N53" s="42" t="s">
        <v>21</v>
      </c>
      <c r="O53" s="43">
        <f>MAX(E131:E137)</f>
        <v>4100000</v>
      </c>
      <c r="P53">
        <f>MAX(F131:F133)</f>
        <v>3550000</v>
      </c>
      <c r="Q53" s="42">
        <v>1</v>
      </c>
      <c r="S53" t="s">
        <v>30</v>
      </c>
      <c r="T53" t="s">
        <v>37</v>
      </c>
      <c r="U53">
        <f>SUM(G131:G136)</f>
        <v>32058333.333333336</v>
      </c>
      <c r="W53" t="s">
        <v>37</v>
      </c>
      <c r="X53">
        <f t="shared" si="9"/>
        <v>3550000</v>
      </c>
      <c r="AI53" t="s">
        <v>31</v>
      </c>
      <c r="AJ53" t="s">
        <v>9</v>
      </c>
      <c r="AK53">
        <v>7</v>
      </c>
      <c r="AL53">
        <v>5.7</v>
      </c>
      <c r="AM53">
        <v>73.706896551724142</v>
      </c>
      <c r="AO53">
        <v>70.406079854809434</v>
      </c>
      <c r="AP53" t="s">
        <v>147</v>
      </c>
      <c r="AQ53" t="s">
        <v>147</v>
      </c>
      <c r="AR53">
        <v>106.08145110357768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2066666.6666666667</v>
      </c>
      <c r="F54">
        <f>(E55-E54)</f>
        <v>52933333.333333336</v>
      </c>
      <c r="G54">
        <f>((D55-D54)*(E55-E54))/2+(D55-D54)*E54</f>
        <v>28533333.333333336</v>
      </c>
      <c r="H54" t="s">
        <v>30</v>
      </c>
      <c r="I54" t="s">
        <v>37</v>
      </c>
      <c r="J54">
        <f>SUM(G138:G143)</f>
        <v>28583333.333333336</v>
      </c>
      <c r="M54" t="s">
        <v>37</v>
      </c>
      <c r="N54" s="42" t="s">
        <v>22</v>
      </c>
      <c r="O54" s="43">
        <f>MAX(E138:E144)</f>
        <v>4100000</v>
      </c>
      <c r="P54">
        <f>MAX(F138:F140)</f>
        <v>3800000</v>
      </c>
      <c r="Q54" s="42">
        <v>1</v>
      </c>
      <c r="S54" t="s">
        <v>30</v>
      </c>
      <c r="T54" t="s">
        <v>37</v>
      </c>
      <c r="U54">
        <f>SUM(G138:G143)</f>
        <v>28583333.333333336</v>
      </c>
      <c r="W54" t="s">
        <v>37</v>
      </c>
      <c r="X54">
        <f t="shared" si="9"/>
        <v>3800000</v>
      </c>
      <c r="AI54" t="s">
        <v>31</v>
      </c>
      <c r="AJ54" t="s">
        <v>9</v>
      </c>
      <c r="AK54">
        <v>8</v>
      </c>
      <c r="AL54">
        <v>5.0999999999999996</v>
      </c>
      <c r="AM54">
        <v>67.10526315789474</v>
      </c>
    </row>
    <row r="55" spans="2:49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55000000</v>
      </c>
      <c r="F55">
        <f>(E56-E55)</f>
        <v>125000000</v>
      </c>
      <c r="G55">
        <f>((D57-D55)*(E57-E55))/2+(D57-D55)*E55</f>
        <v>245000000</v>
      </c>
      <c r="H55" t="s">
        <v>30</v>
      </c>
      <c r="I55" t="s">
        <v>37</v>
      </c>
      <c r="J55">
        <f>SUM(G145:G150)</f>
        <v>31348333.333333332</v>
      </c>
      <c r="M55" t="s">
        <v>37</v>
      </c>
      <c r="N55" s="42" t="s">
        <v>23</v>
      </c>
      <c r="O55" s="43">
        <f>MAX(E145:E151)</f>
        <v>3900000</v>
      </c>
      <c r="P55">
        <f>MAX(F145:F147)</f>
        <v>3190000</v>
      </c>
      <c r="Q55" s="42">
        <v>1</v>
      </c>
      <c r="S55" t="s">
        <v>30</v>
      </c>
      <c r="T55" t="s">
        <v>37</v>
      </c>
      <c r="U55">
        <f>SUM(G145:G150)</f>
        <v>31348333.333333332</v>
      </c>
      <c r="W55" t="s">
        <v>37</v>
      </c>
      <c r="X55">
        <f>P55</f>
        <v>3190000</v>
      </c>
      <c r="AI55" t="s">
        <v>31</v>
      </c>
      <c r="AJ55" t="s">
        <v>10</v>
      </c>
      <c r="AK55">
        <v>0</v>
      </c>
      <c r="AL55">
        <v>8.2666666666666675</v>
      </c>
      <c r="AM55">
        <v>100</v>
      </c>
      <c r="AO55">
        <v>99.792531120331944</v>
      </c>
      <c r="AQ55" t="s">
        <v>94</v>
      </c>
      <c r="AR55">
        <v>25.723441311755323</v>
      </c>
    </row>
    <row r="56" spans="2:49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180000000</v>
      </c>
      <c r="F56">
        <f>(E57-E56)</f>
        <v>10000000</v>
      </c>
      <c r="G56">
        <f>((D58-D57)*(E58-E57))/2+(D58-D57)*E57</f>
        <v>870000000</v>
      </c>
      <c r="N56" s="42"/>
      <c r="AI56" t="s">
        <v>31</v>
      </c>
      <c r="AJ56" t="s">
        <v>10</v>
      </c>
      <c r="AK56">
        <v>1</v>
      </c>
      <c r="AL56">
        <v>8</v>
      </c>
      <c r="AM56">
        <v>99.585062240663902</v>
      </c>
      <c r="AO56">
        <v>100.61897740132369</v>
      </c>
      <c r="AQ56" t="s">
        <v>95</v>
      </c>
      <c r="AR56">
        <v>120.13701325858176</v>
      </c>
    </row>
    <row r="57" spans="2:49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190000000</v>
      </c>
      <c r="G57">
        <f>((D58-D57)*(E58-E57))/2+(D58-D57)*E57</f>
        <v>870000000</v>
      </c>
      <c r="N57" s="42"/>
      <c r="AI57" t="s">
        <v>31</v>
      </c>
      <c r="AJ57" t="s">
        <v>10</v>
      </c>
      <c r="AK57">
        <v>2</v>
      </c>
      <c r="AL57">
        <v>8.1999999999999993</v>
      </c>
      <c r="AM57">
        <v>101.65289256198346</v>
      </c>
      <c r="AO57">
        <v>98.46593125953251</v>
      </c>
    </row>
    <row r="58" spans="2:49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390000000</v>
      </c>
      <c r="G58">
        <f>((D59-D58)*(E59-E58))/2+(D59-D58)*E58</f>
        <v>355000000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3</v>
      </c>
      <c r="AL58">
        <v>7.4</v>
      </c>
      <c r="AM58">
        <v>95.278969957081543</v>
      </c>
      <c r="AO58">
        <v>268.45493562231763</v>
      </c>
    </row>
    <row r="59" spans="2:49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320000000</v>
      </c>
      <c r="G59">
        <f>((D60-D59)*(E60-E59))/2+(D60-D59)*E59</f>
        <v>305000000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6</v>
      </c>
      <c r="AL59">
        <v>6.5</v>
      </c>
      <c r="AM59">
        <v>83.690987124463518</v>
      </c>
      <c r="AO59">
        <v>77.405838389817973</v>
      </c>
    </row>
    <row r="60" spans="2:49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290000000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7</v>
      </c>
      <c r="AL60">
        <v>5.5</v>
      </c>
      <c r="AM60">
        <v>71.120689655172413</v>
      </c>
      <c r="AO60">
        <v>71.086660617059891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2066666.6666666667</v>
      </c>
      <c r="F61">
        <f>(E62-E61)</f>
        <v>15933333.333333334</v>
      </c>
      <c r="G61">
        <f>((D62-D61)*(E62-E61))/2+(D62-D61)*E61</f>
        <v>10033333.333333334</v>
      </c>
      <c r="N61" s="42"/>
      <c r="AI61" t="s">
        <v>31</v>
      </c>
      <c r="AJ61" t="s">
        <v>10</v>
      </c>
      <c r="AK61">
        <v>8</v>
      </c>
      <c r="AL61">
        <v>5.4</v>
      </c>
      <c r="AM61">
        <v>71.052631578947384</v>
      </c>
    </row>
    <row r="62" spans="2:49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18000000</v>
      </c>
      <c r="F62">
        <f>(E63-E62)</f>
        <v>162000000</v>
      </c>
      <c r="G62">
        <f>((D64-D62)*(E64-E62))/2+(D64-D62)*E62</f>
        <v>98000000</v>
      </c>
      <c r="N62" s="42"/>
      <c r="AI62" t="s">
        <v>31</v>
      </c>
      <c r="AJ62" t="s">
        <v>11</v>
      </c>
      <c r="AK62">
        <v>0</v>
      </c>
      <c r="AL62">
        <v>8.2666666666666675</v>
      </c>
      <c r="AM62">
        <v>100</v>
      </c>
      <c r="AO62">
        <v>99.792531120331944</v>
      </c>
    </row>
    <row r="63" spans="2:49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180000000</v>
      </c>
      <c r="F63">
        <f>(E64-E63)</f>
        <v>-100000000</v>
      </c>
      <c r="G63">
        <f>((D65-D64)*(E65-E64))/2+(D65-D64)*E64</f>
        <v>615000000</v>
      </c>
      <c r="N63" s="42"/>
      <c r="AI63" t="s">
        <v>31</v>
      </c>
      <c r="AJ63" t="s">
        <v>11</v>
      </c>
      <c r="AK63">
        <v>1</v>
      </c>
      <c r="AL63">
        <v>8</v>
      </c>
      <c r="AM63">
        <v>99.585062240663902</v>
      </c>
      <c r="AO63">
        <v>100.61897740132369</v>
      </c>
    </row>
    <row r="64" spans="2:49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80000000</v>
      </c>
      <c r="G64">
        <f>((D65-D64)*(E65-E64))/2+(D65-D64)*E64</f>
        <v>615000000</v>
      </c>
      <c r="N64" s="42"/>
      <c r="AI64" t="s">
        <v>31</v>
      </c>
      <c r="AJ64" t="s">
        <v>11</v>
      </c>
      <c r="AK64">
        <v>2</v>
      </c>
      <c r="AL64">
        <v>8.1999999999999993</v>
      </c>
      <c r="AM64">
        <v>101.65289256198346</v>
      </c>
      <c r="AO64">
        <v>101.04103855566984</v>
      </c>
    </row>
    <row r="65" spans="2:41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330000000</v>
      </c>
      <c r="G65">
        <f>((D66-D65)*(E66-E65))/2+(D66-D65)*E65</f>
        <v>290000000</v>
      </c>
      <c r="N65" s="42"/>
      <c r="AI65" t="s">
        <v>31</v>
      </c>
      <c r="AJ65" t="s">
        <v>11</v>
      </c>
      <c r="AK65">
        <v>3</v>
      </c>
      <c r="AL65">
        <v>7.8</v>
      </c>
      <c r="AM65">
        <v>100.42918454935624</v>
      </c>
      <c r="AO65">
        <v>276.18025751072963</v>
      </c>
    </row>
    <row r="66" spans="2:41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250000000</v>
      </c>
      <c r="G66">
        <f>((D67-D66)*(E67-E66))/2+(D67-D66)*E66</f>
        <v>345000000</v>
      </c>
      <c r="N66" s="42"/>
      <c r="AI66" t="s">
        <v>31</v>
      </c>
      <c r="AJ66" t="s">
        <v>11</v>
      </c>
      <c r="AK66">
        <v>6</v>
      </c>
      <c r="AL66">
        <v>6.5</v>
      </c>
      <c r="AM66">
        <v>83.690987124463518</v>
      </c>
      <c r="AO66">
        <v>78.052390113955894</v>
      </c>
    </row>
    <row r="67" spans="2:41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440000000</v>
      </c>
      <c r="N67" s="42"/>
      <c r="AI67" t="s">
        <v>31</v>
      </c>
      <c r="AJ67" t="s">
        <v>11</v>
      </c>
      <c r="AK67">
        <v>7</v>
      </c>
      <c r="AL67">
        <v>5.6</v>
      </c>
      <c r="AM67">
        <v>72.41379310344827</v>
      </c>
      <c r="AO67">
        <v>71.075317604355718</v>
      </c>
    </row>
    <row r="68" spans="2:41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1466666.6666666667</v>
      </c>
      <c r="F68">
        <f>(E69-E68)</f>
        <v>-1296666.6666666667</v>
      </c>
      <c r="G68">
        <f>((D69-D68)*(E69-E68))/2+(D69-D68)*E68</f>
        <v>818333.33333333337</v>
      </c>
      <c r="N68" s="42"/>
      <c r="AI68" t="s">
        <v>31</v>
      </c>
      <c r="AJ68" t="s">
        <v>11</v>
      </c>
      <c r="AK68">
        <v>8</v>
      </c>
      <c r="AL68">
        <v>5.3</v>
      </c>
      <c r="AM68">
        <v>69.736842105263165</v>
      </c>
    </row>
    <row r="69" spans="2:41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170000</v>
      </c>
      <c r="F69">
        <f>(E70-E69)</f>
        <v>24830000</v>
      </c>
      <c r="G69">
        <f>((D71-D69)*(E71-E69))/2+(D71-D69)*E69</f>
        <v>11170000</v>
      </c>
      <c r="AI69" t="s">
        <v>32</v>
      </c>
      <c r="AJ69" t="s">
        <v>12</v>
      </c>
      <c r="AK69">
        <v>0</v>
      </c>
      <c r="AL69">
        <v>8.2666666666666675</v>
      </c>
      <c r="AM69">
        <v>100</v>
      </c>
      <c r="AO69">
        <v>99.792531120331944</v>
      </c>
    </row>
    <row r="70" spans="2:41" x14ac:dyDescent="0.2">
      <c r="B70" t="s">
        <v>29</v>
      </c>
      <c r="C70" t="str">
        <f t="shared" si="16"/>
        <v>Ct1</v>
      </c>
      <c r="D70">
        <v>2</v>
      </c>
      <c r="E70">
        <f t="shared" si="17"/>
        <v>25000000</v>
      </c>
      <c r="F70">
        <f>(E71-E70)</f>
        <v>-14000000</v>
      </c>
      <c r="G70">
        <f>((D72-D71)*(E72-E71))/2+(D72-D71)*E71</f>
        <v>36000000</v>
      </c>
      <c r="AI70" t="s">
        <v>32</v>
      </c>
      <c r="AJ70" t="s">
        <v>12</v>
      </c>
      <c r="AK70">
        <v>1</v>
      </c>
      <c r="AL70">
        <v>8</v>
      </c>
      <c r="AM70">
        <v>99.585062240663902</v>
      </c>
      <c r="AO70">
        <v>98.13963855834848</v>
      </c>
    </row>
    <row r="71" spans="2:41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11000000</v>
      </c>
      <c r="G71">
        <f>((D72-D71)*(E72-E71))/2+(D72-D71)*E71</f>
        <v>36000000</v>
      </c>
      <c r="AI71" t="s">
        <v>32</v>
      </c>
      <c r="AJ71" t="s">
        <v>12</v>
      </c>
      <c r="AK71">
        <v>2</v>
      </c>
      <c r="AL71">
        <v>7.8</v>
      </c>
      <c r="AM71">
        <v>96.694214876033058</v>
      </c>
      <c r="AO71">
        <v>97.274146064625967</v>
      </c>
    </row>
    <row r="72" spans="2:41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13000000</v>
      </c>
      <c r="G72">
        <f>((D73-D72)*(E73-E72))/2+(D73-D72)*E72</f>
        <v>13500000</v>
      </c>
      <c r="AI72" t="s">
        <v>32</v>
      </c>
      <c r="AJ72" t="s">
        <v>12</v>
      </c>
      <c r="AK72">
        <v>3</v>
      </c>
      <c r="AL72">
        <v>7.6</v>
      </c>
      <c r="AM72">
        <v>97.85407725321889</v>
      </c>
      <c r="AO72">
        <v>291.63090128755368</v>
      </c>
    </row>
    <row r="73" spans="2:41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14000000</v>
      </c>
      <c r="G73">
        <f>((D74-D73)*(E74-E73))/2+(D74-D73)*E73</f>
        <v>11900000</v>
      </c>
      <c r="AI73" t="s">
        <v>32</v>
      </c>
      <c r="AJ73" t="s">
        <v>12</v>
      </c>
      <c r="AK73">
        <v>6</v>
      </c>
      <c r="AL73">
        <v>7.5</v>
      </c>
      <c r="AM73">
        <v>96.566523605150209</v>
      </c>
      <c r="AO73">
        <v>94.83498594050613</v>
      </c>
    </row>
    <row r="74" spans="2:41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9800000</v>
      </c>
      <c r="AI74" t="s">
        <v>32</v>
      </c>
      <c r="AJ74" t="s">
        <v>12</v>
      </c>
      <c r="AK74">
        <v>7</v>
      </c>
      <c r="AL74">
        <v>7.2</v>
      </c>
      <c r="AM74">
        <v>93.103448275862064</v>
      </c>
      <c r="AO74">
        <v>92.604355716878416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1466666.6666666667</v>
      </c>
      <c r="F75">
        <f>(E76-E75)</f>
        <v>-1386666.6666666667</v>
      </c>
      <c r="G75">
        <f>((D76-D75)*(E76-E75))/2+(D76-D75)*E75</f>
        <v>773333.33333333337</v>
      </c>
      <c r="AI75" t="s">
        <v>32</v>
      </c>
      <c r="AJ75" t="s">
        <v>12</v>
      </c>
      <c r="AK75">
        <v>8</v>
      </c>
      <c r="AL75">
        <v>7</v>
      </c>
      <c r="AM75">
        <v>92.105263157894754</v>
      </c>
    </row>
    <row r="76" spans="2:41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80000</v>
      </c>
      <c r="F76">
        <f>(E77-E76)</f>
        <v>20920000</v>
      </c>
      <c r="G76">
        <f>((D78-D76)*(E78-E76))/2+(D78-D76)*E76</f>
        <v>16080000</v>
      </c>
      <c r="AI76" t="s">
        <v>32</v>
      </c>
      <c r="AJ76" t="s">
        <v>13</v>
      </c>
      <c r="AK76">
        <v>0</v>
      </c>
      <c r="AL76">
        <v>8.2666666666666675</v>
      </c>
      <c r="AM76">
        <v>100</v>
      </c>
      <c r="AO76">
        <v>99.170124481327804</v>
      </c>
    </row>
    <row r="77" spans="2:41" x14ac:dyDescent="0.2">
      <c r="B77" t="s">
        <v>29</v>
      </c>
      <c r="C77" t="str">
        <f t="shared" si="18"/>
        <v>Ct2</v>
      </c>
      <c r="D77">
        <v>2</v>
      </c>
      <c r="E77">
        <f t="shared" si="19"/>
        <v>21000000</v>
      </c>
      <c r="F77">
        <f>(E78-E77)</f>
        <v>-5000000</v>
      </c>
      <c r="G77">
        <f>((D79-D78)*(E79-E78))/2+(D79-D78)*E78</f>
        <v>37050000</v>
      </c>
      <c r="AI77" t="s">
        <v>32</v>
      </c>
      <c r="AJ77" t="s">
        <v>13</v>
      </c>
      <c r="AK77">
        <v>1</v>
      </c>
      <c r="AL77">
        <v>7.9</v>
      </c>
      <c r="AM77">
        <v>98.340248962655608</v>
      </c>
      <c r="AO77">
        <v>98.756901340831945</v>
      </c>
    </row>
    <row r="78" spans="2:41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16000000</v>
      </c>
      <c r="G78">
        <f>((D79-D78)*(E79-E78))/2+(D79-D78)*E78</f>
        <v>37050000</v>
      </c>
      <c r="AI78" t="s">
        <v>32</v>
      </c>
      <c r="AJ78" t="s">
        <v>13</v>
      </c>
      <c r="AK78">
        <v>2</v>
      </c>
      <c r="AL78">
        <v>8</v>
      </c>
      <c r="AM78">
        <v>99.173553719008268</v>
      </c>
      <c r="AO78">
        <v>97.870038662079239</v>
      </c>
    </row>
    <row r="79" spans="2:41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8700000</v>
      </c>
      <c r="G79">
        <f>((D80-D79)*(E80-E79))/2+(D80-D79)*E79</f>
        <v>9350000</v>
      </c>
      <c r="AI79" t="s">
        <v>32</v>
      </c>
      <c r="AJ79" t="s">
        <v>13</v>
      </c>
      <c r="AK79">
        <v>3</v>
      </c>
      <c r="AL79">
        <v>7.5</v>
      </c>
      <c r="AM79">
        <v>96.566523605150209</v>
      </c>
      <c r="AO79">
        <v>287.7682403433476</v>
      </c>
    </row>
    <row r="80" spans="2:41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10000000</v>
      </c>
      <c r="G80">
        <f>((D81-D80)*(E81-E80))/2+(D81-D80)*E80</f>
        <v>14000000</v>
      </c>
      <c r="AI80" t="s">
        <v>32</v>
      </c>
      <c r="AJ80" t="s">
        <v>13</v>
      </c>
      <c r="AK80">
        <v>6</v>
      </c>
      <c r="AL80">
        <v>7.4</v>
      </c>
      <c r="AM80">
        <v>95.278969957081543</v>
      </c>
      <c r="AO80">
        <v>93.544657392333875</v>
      </c>
    </row>
    <row r="81" spans="2:41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18000000</v>
      </c>
      <c r="AI81" t="s">
        <v>32</v>
      </c>
      <c r="AJ81" t="s">
        <v>13</v>
      </c>
      <c r="AK81">
        <v>7</v>
      </c>
      <c r="AL81">
        <v>7.1</v>
      </c>
      <c r="AM81">
        <v>91.810344827586192</v>
      </c>
      <c r="AO81">
        <v>92.615698729582576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1466666.6666666667</v>
      </c>
      <c r="F82">
        <f>(E83-E82)</f>
        <v>-1336666.6666666667</v>
      </c>
      <c r="G82">
        <f>((D83-D82)*(E83-E82))/2+(D83-D82)*E82</f>
        <v>798333.33333333337</v>
      </c>
      <c r="AI82" t="s">
        <v>32</v>
      </c>
      <c r="AJ82" t="s">
        <v>13</v>
      </c>
      <c r="AK82">
        <v>8</v>
      </c>
      <c r="AL82">
        <v>7.1</v>
      </c>
      <c r="AM82">
        <v>93.421052631578959</v>
      </c>
    </row>
    <row r="83" spans="2:41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130000</v>
      </c>
      <c r="F83">
        <f>(E84-E83)</f>
        <v>29870000</v>
      </c>
      <c r="G83">
        <f>((D85-D83)*(E85-E83))/2+(D85-D83)*E83</f>
        <v>18130000</v>
      </c>
      <c r="AI83" t="s">
        <v>32</v>
      </c>
      <c r="AJ83" t="s">
        <v>14</v>
      </c>
      <c r="AK83">
        <v>0</v>
      </c>
      <c r="AL83">
        <v>8.2666666666666675</v>
      </c>
      <c r="AM83">
        <v>100</v>
      </c>
      <c r="AO83">
        <v>100.4149377593361</v>
      </c>
    </row>
    <row r="84" spans="2:41" x14ac:dyDescent="0.2">
      <c r="B84" t="s">
        <v>29</v>
      </c>
      <c r="C84" t="str">
        <f t="shared" si="20"/>
        <v>Ct3</v>
      </c>
      <c r="D84">
        <v>2</v>
      </c>
      <c r="E84">
        <f t="shared" si="21"/>
        <v>30000000</v>
      </c>
      <c r="F84">
        <f>(E85-E84)</f>
        <v>-12000000</v>
      </c>
      <c r="G84">
        <f>((D86-D85)*(E86-E85))/2+(D86-D85)*E85</f>
        <v>49500000</v>
      </c>
      <c r="AI84" t="s">
        <v>32</v>
      </c>
      <c r="AJ84" t="s">
        <v>14</v>
      </c>
      <c r="AK84">
        <v>1</v>
      </c>
      <c r="AL84">
        <v>8.1</v>
      </c>
      <c r="AM84">
        <v>100.8298755186722</v>
      </c>
      <c r="AO84">
        <v>98.76204519735262</v>
      </c>
    </row>
    <row r="85" spans="2:41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18000000</v>
      </c>
      <c r="G85">
        <f>((D86-D85)*(E86-E85))/2+(D86-D85)*E85</f>
        <v>49500000</v>
      </c>
      <c r="AI85" t="s">
        <v>32</v>
      </c>
      <c r="AJ85" t="s">
        <v>14</v>
      </c>
      <c r="AK85">
        <v>2</v>
      </c>
      <c r="AL85">
        <v>7.8</v>
      </c>
      <c r="AM85">
        <v>96.694214876033058</v>
      </c>
      <c r="AO85">
        <v>96.630369240591634</v>
      </c>
    </row>
    <row r="86" spans="2:41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15000000</v>
      </c>
      <c r="G86">
        <f>((D87-D86)*(E87-E86))/2+(D87-D86)*E86</f>
        <v>12500000</v>
      </c>
      <c r="AI86" t="s">
        <v>32</v>
      </c>
      <c r="AJ86" t="s">
        <v>14</v>
      </c>
      <c r="AK86">
        <v>3</v>
      </c>
      <c r="AL86">
        <v>7.5</v>
      </c>
      <c r="AM86">
        <v>96.566523605150209</v>
      </c>
      <c r="AO86">
        <v>287.7682403433476</v>
      </c>
    </row>
    <row r="87" spans="2:41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10000000</v>
      </c>
      <c r="G87">
        <f>((D88-D87)*(E88-E87))/2+(D88-D87)*E87</f>
        <v>10000000</v>
      </c>
      <c r="AI87" t="s">
        <v>32</v>
      </c>
      <c r="AJ87" t="s">
        <v>14</v>
      </c>
      <c r="AK87">
        <v>6</v>
      </c>
      <c r="AL87">
        <v>7.4</v>
      </c>
      <c r="AM87">
        <v>95.278969957081543</v>
      </c>
      <c r="AO87">
        <v>93.544657392333875</v>
      </c>
    </row>
    <row r="88" spans="2:41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10000000</v>
      </c>
      <c r="AI88" t="s">
        <v>32</v>
      </c>
      <c r="AJ88" t="s">
        <v>14</v>
      </c>
      <c r="AK88">
        <v>7</v>
      </c>
      <c r="AL88">
        <v>7.1</v>
      </c>
      <c r="AM88">
        <v>91.810344827586192</v>
      </c>
      <c r="AO88">
        <v>91.95780399274048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1466666.6666666667</v>
      </c>
      <c r="F89">
        <f>(E90-E89)</f>
        <v>-1376666.6666666667</v>
      </c>
      <c r="G89">
        <f>((D90-D89)*(E90-E89))/2+(D90-D89)*E89</f>
        <v>778333.33333333337</v>
      </c>
      <c r="AI89" t="s">
        <v>32</v>
      </c>
      <c r="AJ89" t="s">
        <v>14</v>
      </c>
      <c r="AK89">
        <v>8</v>
      </c>
      <c r="AL89">
        <v>7</v>
      </c>
      <c r="AM89">
        <v>92.105263157894754</v>
      </c>
    </row>
    <row r="90" spans="2:41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90000</v>
      </c>
      <c r="F90">
        <f>(E91-E90)</f>
        <v>18910000</v>
      </c>
      <c r="G90">
        <f>((D92-D90)*(E92-E90))/2+(D92-D90)*E90</f>
        <v>12090000</v>
      </c>
      <c r="AI90" t="s">
        <v>32</v>
      </c>
      <c r="AJ90" t="s">
        <v>15</v>
      </c>
      <c r="AK90">
        <v>0</v>
      </c>
      <c r="AL90">
        <v>8.2666666666666675</v>
      </c>
      <c r="AM90">
        <v>100</v>
      </c>
      <c r="AO90">
        <v>99.792531120331944</v>
      </c>
    </row>
    <row r="91" spans="2:41" x14ac:dyDescent="0.2">
      <c r="B91" t="s">
        <v>29</v>
      </c>
      <c r="C91" t="str">
        <f t="shared" si="22"/>
        <v>Ct4</v>
      </c>
      <c r="D91">
        <v>2</v>
      </c>
      <c r="E91">
        <f t="shared" si="23"/>
        <v>19000000</v>
      </c>
      <c r="F91">
        <f>(E92-E91)</f>
        <v>-7000000</v>
      </c>
      <c r="G91">
        <f>((D93-D92)*(E93-E92))/2+(D93-D92)*E92</f>
        <v>36000000</v>
      </c>
      <c r="AI91" t="s">
        <v>32</v>
      </c>
      <c r="AJ91" t="s">
        <v>15</v>
      </c>
      <c r="AK91">
        <v>1</v>
      </c>
      <c r="AL91">
        <v>8</v>
      </c>
      <c r="AM91">
        <v>99.585062240663902</v>
      </c>
      <c r="AO91">
        <v>98.759473269092283</v>
      </c>
    </row>
    <row r="92" spans="2:41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12000000</v>
      </c>
      <c r="G92">
        <f>((D93-D92)*(E93-E92))/2+(D93-D92)*E92</f>
        <v>36000000</v>
      </c>
      <c r="AI92" t="s">
        <v>32</v>
      </c>
      <c r="AJ92" t="s">
        <v>15</v>
      </c>
      <c r="AK92">
        <v>2</v>
      </c>
      <c r="AL92">
        <v>7.9</v>
      </c>
      <c r="AM92">
        <v>97.933884297520663</v>
      </c>
      <c r="AO92">
        <v>97.893980775369783</v>
      </c>
    </row>
    <row r="93" spans="2:41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12000000</v>
      </c>
      <c r="G93">
        <f>((D94-D93)*(E94-E93))/2+(D94-D93)*E93</f>
        <v>10500000</v>
      </c>
      <c r="AI93" t="s">
        <v>32</v>
      </c>
      <c r="AJ93" t="s">
        <v>15</v>
      </c>
      <c r="AK93">
        <v>3</v>
      </c>
      <c r="AL93">
        <v>7.6</v>
      </c>
      <c r="AM93">
        <v>97.85407725321889</v>
      </c>
      <c r="AO93">
        <v>287.76824034334766</v>
      </c>
    </row>
    <row r="94" spans="2:41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9000000</v>
      </c>
      <c r="G94">
        <f>((D95-D94)*(E95-E94))/2+(D95-D94)*E94</f>
        <v>10000000</v>
      </c>
      <c r="AI94" t="s">
        <v>32</v>
      </c>
      <c r="AJ94" t="s">
        <v>15</v>
      </c>
      <c r="AK94">
        <v>6</v>
      </c>
      <c r="AL94">
        <v>7.3</v>
      </c>
      <c r="AM94">
        <v>93.991416309012877</v>
      </c>
      <c r="AO94">
        <v>94.193984016575399</v>
      </c>
    </row>
    <row r="95" spans="2:41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11000000</v>
      </c>
      <c r="AI95" t="s">
        <v>32</v>
      </c>
      <c r="AJ95" t="s">
        <v>15</v>
      </c>
      <c r="AK95">
        <v>7</v>
      </c>
      <c r="AL95">
        <v>7.3</v>
      </c>
      <c r="AM95">
        <v>94.396551724137922</v>
      </c>
      <c r="AO95">
        <v>89.961433756805803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2066666.6666666667</v>
      </c>
      <c r="F96">
        <f>(E97-E96)</f>
        <v>22933333.333333332</v>
      </c>
      <c r="G96">
        <f>((D97-D96)*(E97-E96))/2+(D97-D96)*E96</f>
        <v>13533333.333333332</v>
      </c>
      <c r="AI96" t="s">
        <v>32</v>
      </c>
      <c r="AJ96" t="s">
        <v>15</v>
      </c>
      <c r="AK96">
        <v>8</v>
      </c>
      <c r="AL96">
        <v>6.5</v>
      </c>
      <c r="AM96">
        <v>85.526315789473699</v>
      </c>
    </row>
    <row r="97" spans="2:41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25000000</v>
      </c>
      <c r="F97">
        <f>(E98-E97)</f>
        <v>215000000</v>
      </c>
      <c r="G97">
        <f>((D99-D97)*(E99-E97))/2+(D99-D97)*E97</f>
        <v>335000000</v>
      </c>
      <c r="AI97" t="s">
        <v>130</v>
      </c>
      <c r="AJ97" t="s">
        <v>90</v>
      </c>
      <c r="AK97">
        <v>0</v>
      </c>
      <c r="AL97">
        <v>8.2666666666666675</v>
      </c>
      <c r="AM97">
        <v>100</v>
      </c>
      <c r="AO97">
        <v>100.4149377593361</v>
      </c>
    </row>
    <row r="98" spans="2:41" x14ac:dyDescent="0.2">
      <c r="B98" t="s">
        <v>30</v>
      </c>
      <c r="C98" t="str">
        <f t="shared" si="24"/>
        <v>At(Ct)1</v>
      </c>
      <c r="D98">
        <v>2</v>
      </c>
      <c r="E98">
        <f t="shared" si="25"/>
        <v>240000000</v>
      </c>
      <c r="F98">
        <f>(E99-E98)</f>
        <v>70000000</v>
      </c>
      <c r="G98">
        <f>((D100-D99)*(E100-E99))/2+(D100-D99)*E99</f>
        <v>825000000</v>
      </c>
      <c r="AI98" t="s">
        <v>130</v>
      </c>
      <c r="AJ98" t="s">
        <v>90</v>
      </c>
      <c r="AK98">
        <v>1</v>
      </c>
      <c r="AL98">
        <v>8.1</v>
      </c>
      <c r="AM98">
        <v>100.8298755186722</v>
      </c>
      <c r="AO98">
        <v>100.62154932958403</v>
      </c>
    </row>
    <row r="99" spans="2:41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310000000</v>
      </c>
      <c r="G99">
        <f>((D100-D99)*(E100-E99))/2+(D100-D99)*E99</f>
        <v>825000000</v>
      </c>
      <c r="AI99" t="s">
        <v>130</v>
      </c>
      <c r="AJ99" t="s">
        <v>90</v>
      </c>
      <c r="AK99">
        <v>2</v>
      </c>
      <c r="AL99">
        <v>8.1</v>
      </c>
      <c r="AM99">
        <v>100.41322314049586</v>
      </c>
      <c r="AO99">
        <v>99.133650196857374</v>
      </c>
    </row>
    <row r="100" spans="2:41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240000000</v>
      </c>
      <c r="G100">
        <f>((D101-D100)*(E101-E100))/2+(D101-D100)*E100</f>
        <v>225000000</v>
      </c>
      <c r="AI100" t="s">
        <v>130</v>
      </c>
      <c r="AJ100" t="s">
        <v>90</v>
      </c>
      <c r="AK100">
        <v>3</v>
      </c>
      <c r="AL100">
        <v>7.6</v>
      </c>
      <c r="AM100">
        <v>97.85407725321889</v>
      </c>
      <c r="AO100">
        <v>266.52360515021462</v>
      </c>
    </row>
    <row r="101" spans="2:41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210000000</v>
      </c>
      <c r="G101">
        <f>((D102-D101)*(E102-E101))/2+(D102-D101)*E101</f>
        <v>210000000</v>
      </c>
      <c r="AI101" t="s">
        <v>130</v>
      </c>
      <c r="AJ101" t="s">
        <v>90</v>
      </c>
      <c r="AK101">
        <v>6</v>
      </c>
      <c r="AL101">
        <v>6.2</v>
      </c>
      <c r="AM101">
        <v>79.82832618025752</v>
      </c>
      <c r="AO101">
        <v>73.53485274530118</v>
      </c>
    </row>
    <row r="102" spans="2:41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210000000</v>
      </c>
      <c r="AI102" t="s">
        <v>130</v>
      </c>
      <c r="AJ102" t="s">
        <v>90</v>
      </c>
      <c r="AK102">
        <v>7</v>
      </c>
      <c r="AL102">
        <v>5.2</v>
      </c>
      <c r="AM102">
        <v>67.241379310344826</v>
      </c>
      <c r="AO102">
        <v>69.804900181488208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2066666.6666666667</v>
      </c>
      <c r="F103">
        <f>(E104-E103)</f>
        <v>10933333.333333334</v>
      </c>
      <c r="G103">
        <f>((D104-D103)*(E104-E103))/2+(D104-D103)*E103</f>
        <v>7533333.333333334</v>
      </c>
      <c r="AI103" t="s">
        <v>130</v>
      </c>
      <c r="AJ103" t="s">
        <v>90</v>
      </c>
      <c r="AK103">
        <v>8</v>
      </c>
      <c r="AL103">
        <v>5.5</v>
      </c>
      <c r="AM103">
        <v>72.368421052631589</v>
      </c>
    </row>
    <row r="104" spans="2:41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13000000</v>
      </c>
      <c r="F104">
        <f>(E105-E104)</f>
        <v>197000000</v>
      </c>
      <c r="G104">
        <f>((D106-D104)*(E106-E104))/2+(D106-D104)*E104</f>
        <v>223000000</v>
      </c>
      <c r="AI104" t="s">
        <v>130</v>
      </c>
      <c r="AJ104" t="s">
        <v>91</v>
      </c>
      <c r="AK104">
        <v>0</v>
      </c>
      <c r="AL104">
        <v>8.2666666666666675</v>
      </c>
      <c r="AM104">
        <v>100</v>
      </c>
      <c r="AO104">
        <v>99.792531120331944</v>
      </c>
    </row>
    <row r="105" spans="2:41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210000000</v>
      </c>
      <c r="F105">
        <f>(E106-E105)</f>
        <v>0</v>
      </c>
      <c r="G105">
        <f>((D107-D106)*(E107-E106))/2+(D107-D106)*E106</f>
        <v>435000000</v>
      </c>
      <c r="AI105" t="s">
        <v>130</v>
      </c>
      <c r="AJ105" t="s">
        <v>91</v>
      </c>
      <c r="AK105">
        <v>1</v>
      </c>
      <c r="AL105">
        <v>8</v>
      </c>
      <c r="AM105">
        <v>99.585062240663902</v>
      </c>
      <c r="AO105">
        <v>99.379307979836085</v>
      </c>
    </row>
    <row r="106" spans="2:41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210000000</v>
      </c>
      <c r="G106">
        <f>((D107-D106)*(E107-E106))/2+(D107-D106)*E106</f>
        <v>435000000</v>
      </c>
      <c r="AI106" t="s">
        <v>130</v>
      </c>
      <c r="AJ106" t="s">
        <v>91</v>
      </c>
      <c r="AK106">
        <v>2</v>
      </c>
      <c r="AL106">
        <v>8</v>
      </c>
      <c r="AM106">
        <v>99.173553719008268</v>
      </c>
      <c r="AO106">
        <v>95.294931365941892</v>
      </c>
    </row>
    <row r="107" spans="2:41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80000000</v>
      </c>
      <c r="G107">
        <f>((D108-D107)*(E108-E107))/2+(D108-D107)*E107</f>
        <v>175000000</v>
      </c>
      <c r="AI107" t="s">
        <v>130</v>
      </c>
      <c r="AJ107" t="s">
        <v>91</v>
      </c>
      <c r="AK107">
        <v>3</v>
      </c>
      <c r="AL107">
        <v>7.1</v>
      </c>
      <c r="AM107">
        <v>91.41630901287553</v>
      </c>
      <c r="AO107">
        <v>264.59227467811155</v>
      </c>
    </row>
    <row r="108" spans="2:41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270000000</v>
      </c>
      <c r="G108">
        <f>((D109-D108)*(E109-E108))/2+(D109-D108)*E108</f>
        <v>210000000</v>
      </c>
      <c r="AI108" t="s">
        <v>130</v>
      </c>
      <c r="AJ108" t="s">
        <v>91</v>
      </c>
      <c r="AK108">
        <v>6</v>
      </c>
      <c r="AL108">
        <v>6.6</v>
      </c>
      <c r="AM108">
        <v>84.978540772532185</v>
      </c>
      <c r="AO108">
        <v>77.40306348971437</v>
      </c>
    </row>
    <row r="109" spans="2:41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150000000</v>
      </c>
      <c r="AI109" t="s">
        <v>130</v>
      </c>
      <c r="AJ109" t="s">
        <v>91</v>
      </c>
      <c r="AK109">
        <v>7</v>
      </c>
      <c r="AL109">
        <v>5.4</v>
      </c>
      <c r="AM109">
        <v>69.827586206896555</v>
      </c>
      <c r="AO109">
        <v>69.124319419237764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2066666.6666666667</v>
      </c>
      <c r="F110">
        <f>(E111-E110)</f>
        <v>15933333.333333334</v>
      </c>
      <c r="G110">
        <f>((D111-D110)*(E111-E110))/2+(D111-D110)*E110</f>
        <v>10033333.333333334</v>
      </c>
      <c r="AI110" t="s">
        <v>130</v>
      </c>
      <c r="AJ110" t="s">
        <v>91</v>
      </c>
      <c r="AK110">
        <v>8</v>
      </c>
      <c r="AL110">
        <v>5.2</v>
      </c>
      <c r="AM110">
        <v>68.421052631578959</v>
      </c>
    </row>
    <row r="111" spans="2:41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18000000</v>
      </c>
      <c r="F111">
        <f>(E112-E111)</f>
        <v>192000000</v>
      </c>
      <c r="G111">
        <f>((D113-D111)*(E113-E111))/2+(D113-D111)*E111</f>
        <v>278000000</v>
      </c>
      <c r="AI111" t="s">
        <v>130</v>
      </c>
      <c r="AJ111" t="s">
        <v>92</v>
      </c>
      <c r="AK111">
        <v>0</v>
      </c>
      <c r="AL111">
        <v>8.2666666666666675</v>
      </c>
      <c r="AM111">
        <v>100</v>
      </c>
      <c r="AO111">
        <v>100.4149377593361</v>
      </c>
    </row>
    <row r="112" spans="2:41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210000000</v>
      </c>
      <c r="F112">
        <f>(E113-E112)</f>
        <v>50000000</v>
      </c>
      <c r="G112">
        <f>((D114-D113)*(E114-E113))/2+(D114-D113)*E113</f>
        <v>675000000</v>
      </c>
      <c r="AI112" t="s">
        <v>130</v>
      </c>
      <c r="AJ112" t="s">
        <v>92</v>
      </c>
      <c r="AK112">
        <v>1</v>
      </c>
      <c r="AL112">
        <v>8.1</v>
      </c>
      <c r="AM112">
        <v>100.8298755186722</v>
      </c>
      <c r="AO112">
        <v>98.76204519735262</v>
      </c>
    </row>
    <row r="113" spans="2:41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260000000</v>
      </c>
      <c r="G113">
        <f>((D114-D113)*(E114-E113))/2+(D114-D113)*E113</f>
        <v>675000000</v>
      </c>
      <c r="AI113" t="s">
        <v>130</v>
      </c>
      <c r="AJ113" t="s">
        <v>92</v>
      </c>
      <c r="AK113">
        <v>2</v>
      </c>
      <c r="AL113">
        <v>7.8</v>
      </c>
      <c r="AM113">
        <v>96.694214876033058</v>
      </c>
      <c r="AO113">
        <v>97.274146064625967</v>
      </c>
    </row>
    <row r="114" spans="2:41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190000000</v>
      </c>
      <c r="G114">
        <f>((D115-D114)*(E115-E114))/2+(D115-D114)*E114</f>
        <v>335000000</v>
      </c>
      <c r="AI114" t="s">
        <v>130</v>
      </c>
      <c r="AJ114" t="s">
        <v>92</v>
      </c>
      <c r="AK114">
        <v>3</v>
      </c>
      <c r="AL114">
        <v>7.6</v>
      </c>
      <c r="AM114">
        <v>97.85407725321889</v>
      </c>
      <c r="AO114">
        <v>276.18025751072969</v>
      </c>
    </row>
    <row r="115" spans="2:41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480000000</v>
      </c>
      <c r="G115">
        <f>((D116-D115)*(E116-E115))/2+(D116-D115)*E115</f>
        <v>320000000</v>
      </c>
      <c r="AI115" t="s">
        <v>130</v>
      </c>
      <c r="AJ115" t="s">
        <v>92</v>
      </c>
      <c r="AK115">
        <v>6</v>
      </c>
      <c r="AL115">
        <v>6.7</v>
      </c>
      <c r="AM115">
        <v>86.266094420600865</v>
      </c>
      <c r="AO115">
        <v>78.693392037886639</v>
      </c>
    </row>
    <row r="116" spans="2:41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160000000</v>
      </c>
      <c r="AI116" t="s">
        <v>130</v>
      </c>
      <c r="AJ116" t="s">
        <v>92</v>
      </c>
      <c r="AK116">
        <v>7</v>
      </c>
      <c r="AL116">
        <v>5.5</v>
      </c>
      <c r="AM116">
        <v>71.120689655172413</v>
      </c>
      <c r="AO116">
        <v>69.770871143375686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2066666.6666666667</v>
      </c>
      <c r="F117">
        <f>(E118-E117)</f>
        <v>16933333.333333332</v>
      </c>
      <c r="G117">
        <f>((D118-D117)*(E118-E117))/2+(D118-D117)*E117</f>
        <v>10533333.333333332</v>
      </c>
      <c r="AI117" t="s">
        <v>130</v>
      </c>
      <c r="AJ117" t="s">
        <v>92</v>
      </c>
      <c r="AK117">
        <v>8</v>
      </c>
      <c r="AL117">
        <v>5.2</v>
      </c>
      <c r="AM117">
        <v>68.421052631578959</v>
      </c>
    </row>
    <row r="118" spans="2:41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19000000</v>
      </c>
      <c r="F118">
        <f>(E119-E118)</f>
        <v>241000000</v>
      </c>
      <c r="G118">
        <f>((D120-D118)*(E120-E118))/2+(D120-D118)*E118</f>
        <v>239000000</v>
      </c>
      <c r="AI118" t="s">
        <v>130</v>
      </c>
      <c r="AJ118" t="s">
        <v>93</v>
      </c>
      <c r="AK118">
        <v>0</v>
      </c>
      <c r="AL118">
        <v>8.2666666666666675</v>
      </c>
      <c r="AM118">
        <v>100</v>
      </c>
      <c r="AO118">
        <v>99.792531120331944</v>
      </c>
    </row>
    <row r="119" spans="2:41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260000000</v>
      </c>
      <c r="F119">
        <f>(E120-E119)</f>
        <v>-40000000</v>
      </c>
      <c r="G119">
        <f>((D121-D120)*(E121-E120))/2+(D121-D120)*E120</f>
        <v>735000000</v>
      </c>
      <c r="AI119" t="s">
        <v>130</v>
      </c>
      <c r="AJ119" t="s">
        <v>93</v>
      </c>
      <c r="AK119">
        <v>1</v>
      </c>
      <c r="AL119">
        <v>8</v>
      </c>
      <c r="AM119">
        <v>99.585062240663902</v>
      </c>
      <c r="AO119">
        <v>99.379307979836085</v>
      </c>
    </row>
    <row r="120" spans="2:41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220000000</v>
      </c>
      <c r="G120">
        <f>((D121-D120)*(E121-E120))/2+(D121-D120)*E120</f>
        <v>735000000</v>
      </c>
      <c r="AI120" t="s">
        <v>130</v>
      </c>
      <c r="AJ120" t="s">
        <v>93</v>
      </c>
      <c r="AK120">
        <v>2</v>
      </c>
      <c r="AL120">
        <v>8</v>
      </c>
      <c r="AM120">
        <v>99.173553719008268</v>
      </c>
      <c r="AO120">
        <v>99.157592310147919</v>
      </c>
    </row>
    <row r="121" spans="2:41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270000000</v>
      </c>
      <c r="G121">
        <f>((D122-D121)*(E122-E121))/2+(D122-D121)*E121</f>
        <v>225000000</v>
      </c>
      <c r="AI121" t="s">
        <v>130</v>
      </c>
      <c r="AJ121" t="s">
        <v>93</v>
      </c>
      <c r="AK121">
        <v>3</v>
      </c>
      <c r="AL121">
        <v>7.7</v>
      </c>
      <c r="AM121">
        <v>99.141630901287556</v>
      </c>
      <c r="AO121">
        <v>270.38626609442059</v>
      </c>
    </row>
    <row r="122" spans="2:41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180000000</v>
      </c>
      <c r="G122">
        <f>((D123-D122)*(E123-E122))/2+(D123-D122)*E122</f>
        <v>165000000</v>
      </c>
      <c r="AI122" t="s">
        <v>130</v>
      </c>
      <c r="AJ122" t="s">
        <v>93</v>
      </c>
      <c r="AK122">
        <v>6</v>
      </c>
      <c r="AL122">
        <v>6.3</v>
      </c>
      <c r="AM122">
        <v>81.115879828326172</v>
      </c>
      <c r="AO122">
        <v>76.764836465887214</v>
      </c>
    </row>
    <row r="123" spans="2:41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150000000</v>
      </c>
      <c r="AI123" t="s">
        <v>130</v>
      </c>
      <c r="AJ123" t="s">
        <v>93</v>
      </c>
      <c r="AK123">
        <v>7</v>
      </c>
      <c r="AL123">
        <v>5.6</v>
      </c>
      <c r="AM123">
        <v>72.41379310344827</v>
      </c>
      <c r="AO123">
        <v>69.759528130671498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1466666.6666666667</v>
      </c>
      <c r="F124">
        <f>(E125-E124)</f>
        <v>-1216666.6666666667</v>
      </c>
      <c r="G124">
        <f>((D125-D124)*(E125-E124))/2+(D125-D124)*E124</f>
        <v>858333.33333333337</v>
      </c>
      <c r="AI124" t="s">
        <v>130</v>
      </c>
      <c r="AJ124" t="s">
        <v>93</v>
      </c>
      <c r="AK124">
        <v>8</v>
      </c>
      <c r="AL124">
        <v>5.0999999999999996</v>
      </c>
      <c r="AM124">
        <v>67.10526315789474</v>
      </c>
    </row>
    <row r="125" spans="2:41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250000</v>
      </c>
      <c r="F125">
        <f>(E126-E125)</f>
        <v>4050000</v>
      </c>
      <c r="G125">
        <f>((D127-D125)*(E127-E125))/2+(D127-D125)*E125</f>
        <v>3750000</v>
      </c>
      <c r="AI125" t="s">
        <v>136</v>
      </c>
      <c r="AJ125" t="s">
        <v>96</v>
      </c>
      <c r="AK125">
        <v>0</v>
      </c>
      <c r="AL125">
        <v>8.2666666666666675</v>
      </c>
      <c r="AM125">
        <v>100</v>
      </c>
      <c r="AO125">
        <v>100</v>
      </c>
    </row>
    <row r="126" spans="2:41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4300000</v>
      </c>
      <c r="F126">
        <f>(E127-E126)</f>
        <v>-800000</v>
      </c>
      <c r="G126">
        <f>((D128-D127)*(E128-E127))/2+(D128-D127)*E127</f>
        <v>10650000</v>
      </c>
      <c r="AI126" t="s">
        <v>136</v>
      </c>
      <c r="AJ126" t="s">
        <v>96</v>
      </c>
      <c r="AK126">
        <v>1</v>
      </c>
      <c r="AL126">
        <v>8.0333333333333332</v>
      </c>
      <c r="AM126">
        <v>100</v>
      </c>
      <c r="AO126">
        <v>100</v>
      </c>
    </row>
    <row r="127" spans="2:41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3500000</v>
      </c>
      <c r="G127">
        <f>((D128-D127)*(E128-E127))/2+(D128-D127)*E127</f>
        <v>10650000</v>
      </c>
      <c r="AI127" t="s">
        <v>136</v>
      </c>
      <c r="AJ127" t="s">
        <v>96</v>
      </c>
      <c r="AK127">
        <v>2</v>
      </c>
      <c r="AL127">
        <v>8.0666666666666664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3600000</v>
      </c>
      <c r="G128">
        <f>((D129-D128)*(E129-E128))/2+(D129-D128)*E128</f>
        <v>3700000</v>
      </c>
      <c r="AI128" t="s">
        <v>136</v>
      </c>
      <c r="AJ128" t="s">
        <v>96</v>
      </c>
      <c r="AK128">
        <v>3</v>
      </c>
      <c r="AL128">
        <v>7.7666666666666666</v>
      </c>
      <c r="AM128">
        <v>100</v>
      </c>
      <c r="AO128">
        <v>300</v>
      </c>
    </row>
    <row r="129" spans="2:41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3800000</v>
      </c>
      <c r="G129">
        <f>((D130-D129)*(E130-E129))/2+(D130-D129)*E129</f>
        <v>3750000</v>
      </c>
      <c r="AI129" t="s">
        <v>136</v>
      </c>
      <c r="AJ129" t="s">
        <v>96</v>
      </c>
      <c r="AK129">
        <v>6</v>
      </c>
      <c r="AL129">
        <v>7.7666666666666666</v>
      </c>
      <c r="AM129">
        <v>100</v>
      </c>
      <c r="AO129">
        <v>100</v>
      </c>
    </row>
    <row r="130" spans="2:41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3700000</v>
      </c>
      <c r="AI130" t="s">
        <v>136</v>
      </c>
      <c r="AJ130" t="s">
        <v>96</v>
      </c>
      <c r="AK130">
        <v>7</v>
      </c>
      <c r="AL130">
        <v>7.7333333333333334</v>
      </c>
      <c r="AM130">
        <v>100</v>
      </c>
      <c r="AO130">
        <v>100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1466666.6666666667</v>
      </c>
      <c r="F131">
        <f>(E132-E131)</f>
        <v>-1216666.6666666667</v>
      </c>
      <c r="G131">
        <f>((D132-D131)*(E132-E131))/2+(D132-D131)*E131</f>
        <v>858333.33333333337</v>
      </c>
      <c r="AI131" t="s">
        <v>136</v>
      </c>
      <c r="AJ131" t="s">
        <v>96</v>
      </c>
      <c r="AK131">
        <v>8</v>
      </c>
      <c r="AL131">
        <v>7.5999999999999988</v>
      </c>
      <c r="AM131">
        <v>100</v>
      </c>
    </row>
    <row r="132" spans="2:41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250000</v>
      </c>
      <c r="F132">
        <f>(E133-E132)</f>
        <v>3550000</v>
      </c>
      <c r="G132">
        <f>((D134-D132)*(E134-E132))/2+(D134-D132)*E132</f>
        <v>3250000</v>
      </c>
    </row>
    <row r="133" spans="2:41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3800000</v>
      </c>
      <c r="F133">
        <f>(E134-E133)</f>
        <v>-800000</v>
      </c>
      <c r="G133">
        <f>((D135-D134)*(E135-E134))/2+(D135-D134)*E134</f>
        <v>10650000</v>
      </c>
    </row>
    <row r="134" spans="2:41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3000000</v>
      </c>
      <c r="G134">
        <f>((D135-D134)*(E135-E134))/2+(D135-D134)*E134</f>
        <v>10650000</v>
      </c>
    </row>
    <row r="135" spans="2:41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4100000</v>
      </c>
      <c r="G135">
        <f>((D136-D135)*(E136-E135))/2+(D136-D135)*E135</f>
        <v>3600000</v>
      </c>
    </row>
    <row r="136" spans="2:41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3100000</v>
      </c>
      <c r="G136">
        <f>((D137-D136)*(E137-E136))/2+(D137-D136)*E136</f>
        <v>3050000</v>
      </c>
    </row>
    <row r="137" spans="2:41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3000000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1466666.6666666667</v>
      </c>
      <c r="F138">
        <f>(E139-E138)</f>
        <v>-1166666.6666666667</v>
      </c>
      <c r="G138">
        <f>((D139-D138)*(E139-E138))/2+(D139-D138)*E138</f>
        <v>883333.33333333337</v>
      </c>
    </row>
    <row r="139" spans="2:41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300000</v>
      </c>
      <c r="F139">
        <f>(E140-E139)</f>
        <v>3800000</v>
      </c>
      <c r="G139">
        <f>((D141-D139)*(E141-E139))/2+(D141-D139)*E139</f>
        <v>3100000</v>
      </c>
    </row>
    <row r="140" spans="2:41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4100000</v>
      </c>
      <c r="F140">
        <f>(E141-E140)</f>
        <v>-1300000</v>
      </c>
      <c r="G140">
        <f>((D142-D141)*(E142-E141))/2+(D142-D141)*E141</f>
        <v>9150000</v>
      </c>
    </row>
    <row r="141" spans="2:41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2800000</v>
      </c>
      <c r="G141">
        <f>((D142-D141)*(E142-E141))/2+(D142-D141)*E141</f>
        <v>9150000</v>
      </c>
    </row>
    <row r="142" spans="2:41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3300000</v>
      </c>
      <c r="G142">
        <f>((D143-D142)*(E143-E142))/2+(D143-D142)*E142</f>
        <v>3250000</v>
      </c>
    </row>
    <row r="143" spans="2:41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3200000</v>
      </c>
      <c r="G143">
        <f>((D144-D143)*(E144-E143))/2+(D144-D143)*E143</f>
        <v>3050000</v>
      </c>
    </row>
    <row r="144" spans="2:41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2900000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1466666.6666666667</v>
      </c>
      <c r="F145">
        <f>(E146-E145)</f>
        <v>-1256666.6666666667</v>
      </c>
      <c r="G145">
        <f>((D146-D145)*(E146-E145))/2+(D146-D145)*E145</f>
        <v>838333.33333333337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210000</v>
      </c>
      <c r="F146">
        <f>(E147-E146)</f>
        <v>3190000</v>
      </c>
      <c r="G146">
        <f>((D148-D146)*(E148-E146))/2+(D148-D146)*E146</f>
        <v>3410000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3400000</v>
      </c>
      <c r="F147">
        <f>(E148-E147)</f>
        <v>-200000</v>
      </c>
      <c r="G147">
        <f>((D149-D148)*(E149-E148))/2+(D149-D148)*E148</f>
        <v>9900000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3200000</v>
      </c>
      <c r="G148">
        <f>((D149-D148)*(E149-E148))/2+(D149-D148)*E148</f>
        <v>9900000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3400000</v>
      </c>
      <c r="G149">
        <f>((D150-D149)*(E150-E149))/2+(D150-D149)*E149</f>
        <v>3650000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3900000</v>
      </c>
      <c r="G150">
        <f>((D151-D150)*(E151-E150))/2+(D151-D150)*E150</f>
        <v>3650000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3400000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035B-AE97-F34B-8076-47772A5921D1}">
  <dimension ref="A4:BE151"/>
  <sheetViews>
    <sheetView zoomScale="50" zoomScaleNormal="68" workbookViewId="0">
      <selection activeCell="S37" sqref="S37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9" width="11" bestFit="1" customWidth="1"/>
    <col min="29" max="29" width="17.83203125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K4" t="s">
        <v>31</v>
      </c>
      <c r="AL4" t="s">
        <v>31</v>
      </c>
      <c r="AM4" t="s">
        <v>31</v>
      </c>
      <c r="AN4" t="s">
        <v>31</v>
      </c>
      <c r="AO4" t="s">
        <v>32</v>
      </c>
      <c r="AP4" t="s">
        <v>32</v>
      </c>
      <c r="AQ4" t="s">
        <v>32</v>
      </c>
      <c r="AR4" t="s">
        <v>32</v>
      </c>
      <c r="AS4" t="s">
        <v>145</v>
      </c>
      <c r="AT4" t="s">
        <v>145</v>
      </c>
      <c r="AU4" t="s">
        <v>145</v>
      </c>
      <c r="AV4" t="s">
        <v>145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59</v>
      </c>
      <c r="AK5" t="s">
        <v>60</v>
      </c>
      <c r="AL5" t="s">
        <v>61</v>
      </c>
      <c r="AM5" t="s">
        <v>62</v>
      </c>
      <c r="AN5" t="s">
        <v>63</v>
      </c>
      <c r="AO5" t="s">
        <v>64</v>
      </c>
      <c r="AP5" t="s">
        <v>65</v>
      </c>
      <c r="AQ5" t="s">
        <v>66</v>
      </c>
      <c r="AR5" t="s">
        <v>67</v>
      </c>
      <c r="AS5" t="s">
        <v>68</v>
      </c>
      <c r="AT5" t="s">
        <v>69</v>
      </c>
      <c r="AU5" t="s">
        <v>70</v>
      </c>
      <c r="AV5" t="s">
        <v>71</v>
      </c>
      <c r="AW5" t="s">
        <v>72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73</v>
      </c>
      <c r="AK6">
        <v>7.3666666666666671</v>
      </c>
      <c r="AL6">
        <v>7.3666666666666671</v>
      </c>
      <c r="AM6">
        <v>7.3666666666666671</v>
      </c>
      <c r="AN6">
        <v>7.3666666666666671</v>
      </c>
      <c r="AO6">
        <v>7.3666666666666671</v>
      </c>
      <c r="AP6">
        <v>7.3666666666666671</v>
      </c>
      <c r="AQ6">
        <v>7.3666666666666671</v>
      </c>
      <c r="AR6">
        <v>7.3666666666666671</v>
      </c>
      <c r="AS6">
        <v>7.3666666666666671</v>
      </c>
      <c r="AT6">
        <v>7.3666666666666671</v>
      </c>
      <c r="AU6">
        <v>7.3666666666666671</v>
      </c>
      <c r="AV6">
        <v>7.3666666666666671</v>
      </c>
      <c r="AW6">
        <v>7.3666666666666671</v>
      </c>
      <c r="AX6">
        <v>7.3</v>
      </c>
      <c r="AY6">
        <v>7.5</v>
      </c>
      <c r="AZ6">
        <v>7.3</v>
      </c>
    </row>
    <row r="7" spans="1:52" x14ac:dyDescent="0.2">
      <c r="C7" s="53" t="s">
        <v>0</v>
      </c>
      <c r="D7" s="53">
        <v>18</v>
      </c>
      <c r="E7" s="53">
        <v>18</v>
      </c>
      <c r="F7" s="53">
        <v>18</v>
      </c>
      <c r="G7" s="53">
        <v>18</v>
      </c>
      <c r="H7" s="53">
        <v>24</v>
      </c>
      <c r="I7" s="53">
        <v>24</v>
      </c>
      <c r="J7" s="53">
        <v>24</v>
      </c>
      <c r="K7" s="53">
        <v>24</v>
      </c>
      <c r="L7" s="53">
        <v>18</v>
      </c>
      <c r="M7" s="53">
        <v>18</v>
      </c>
      <c r="N7" s="53">
        <v>18</v>
      </c>
      <c r="O7" s="53">
        <v>18</v>
      </c>
      <c r="P7" s="53">
        <v>24</v>
      </c>
      <c r="Q7" s="53">
        <v>24</v>
      </c>
      <c r="R7" s="53">
        <v>24</v>
      </c>
      <c r="S7" s="53">
        <v>24</v>
      </c>
      <c r="T7" s="54"/>
      <c r="U7" s="54"/>
      <c r="V7" s="54"/>
      <c r="W7" s="54"/>
      <c r="AJ7" t="s">
        <v>74</v>
      </c>
      <c r="AK7">
        <v>7</v>
      </c>
      <c r="AL7">
        <v>6.8</v>
      </c>
      <c r="AM7">
        <v>6.9</v>
      </c>
      <c r="AN7">
        <v>6.7</v>
      </c>
      <c r="AO7">
        <v>7.2</v>
      </c>
      <c r="AP7">
        <v>7.1</v>
      </c>
      <c r="AQ7">
        <v>7.1</v>
      </c>
      <c r="AR7">
        <v>7.3</v>
      </c>
      <c r="AS7">
        <v>7.4</v>
      </c>
      <c r="AT7">
        <v>7.3</v>
      </c>
      <c r="AU7">
        <v>7.7</v>
      </c>
      <c r="AV7">
        <v>7.6</v>
      </c>
      <c r="AW7">
        <v>7.0666666666666664</v>
      </c>
      <c r="AX7">
        <v>7</v>
      </c>
      <c r="AY7">
        <v>7.1</v>
      </c>
      <c r="AZ7">
        <v>7.1</v>
      </c>
    </row>
    <row r="8" spans="1:52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J8" t="s">
        <v>75</v>
      </c>
      <c r="AK8">
        <v>7</v>
      </c>
      <c r="AL8">
        <v>6.9</v>
      </c>
      <c r="AM8">
        <v>6.8</v>
      </c>
      <c r="AN8">
        <v>6.7</v>
      </c>
      <c r="AO8">
        <v>7.1</v>
      </c>
      <c r="AP8">
        <v>7.1</v>
      </c>
      <c r="AQ8">
        <v>7</v>
      </c>
      <c r="AR8">
        <v>7</v>
      </c>
      <c r="AS8">
        <v>7</v>
      </c>
      <c r="AT8">
        <v>6.8</v>
      </c>
      <c r="AU8">
        <v>6.9</v>
      </c>
      <c r="AV8">
        <v>6.7</v>
      </c>
      <c r="AW8">
        <v>7.0999999999999988</v>
      </c>
      <c r="AX8">
        <v>7.1</v>
      </c>
      <c r="AY8">
        <v>7.1</v>
      </c>
      <c r="AZ8">
        <v>7.1</v>
      </c>
    </row>
    <row r="9" spans="1:52" x14ac:dyDescent="0.2">
      <c r="C9" s="53" t="s">
        <v>1</v>
      </c>
      <c r="D9" s="53">
        <v>18</v>
      </c>
      <c r="E9" s="53">
        <v>10</v>
      </c>
      <c r="F9" s="53">
        <v>13</v>
      </c>
      <c r="G9" s="53">
        <v>19</v>
      </c>
      <c r="H9" s="53">
        <v>39</v>
      </c>
      <c r="I9" s="53">
        <v>38</v>
      </c>
      <c r="J9" s="53">
        <v>34</v>
      </c>
      <c r="K9" s="53">
        <v>36</v>
      </c>
      <c r="L9" s="53">
        <v>7</v>
      </c>
      <c r="M9" s="53">
        <v>8</v>
      </c>
      <c r="N9" s="53">
        <v>15</v>
      </c>
      <c r="O9" s="53">
        <v>12</v>
      </c>
      <c r="P9" s="10">
        <v>25</v>
      </c>
      <c r="Q9" s="10">
        <v>24</v>
      </c>
      <c r="R9" s="10">
        <v>33</v>
      </c>
      <c r="S9" s="55">
        <v>38</v>
      </c>
      <c r="T9" s="54"/>
      <c r="U9" s="54"/>
      <c r="V9" s="54"/>
      <c r="W9" s="54"/>
      <c r="AJ9" t="s">
        <v>76</v>
      </c>
      <c r="AK9">
        <v>6.7</v>
      </c>
      <c r="AL9">
        <v>6.8</v>
      </c>
      <c r="AM9">
        <v>6.8</v>
      </c>
      <c r="AN9">
        <v>6.7</v>
      </c>
      <c r="AO9">
        <v>6.9</v>
      </c>
      <c r="AP9">
        <v>7.1</v>
      </c>
      <c r="AQ9">
        <v>7.3</v>
      </c>
      <c r="AR9">
        <v>7.2</v>
      </c>
      <c r="AS9">
        <v>6.4</v>
      </c>
      <c r="AT9">
        <v>6.5</v>
      </c>
      <c r="AU9">
        <v>6.6</v>
      </c>
      <c r="AV9">
        <v>6.6</v>
      </c>
      <c r="AW9">
        <v>7.0333333333333341</v>
      </c>
      <c r="AX9">
        <v>7</v>
      </c>
      <c r="AY9">
        <v>7</v>
      </c>
      <c r="AZ9">
        <v>7.1</v>
      </c>
    </row>
    <row r="10" spans="1:52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1</v>
      </c>
      <c r="Q10" s="10">
        <v>1</v>
      </c>
      <c r="R10" s="10">
        <v>1</v>
      </c>
      <c r="S10" s="55">
        <v>1</v>
      </c>
      <c r="AJ10" t="s">
        <v>77</v>
      </c>
      <c r="AK10">
        <v>6.6</v>
      </c>
      <c r="AL10">
        <v>6.7</v>
      </c>
      <c r="AM10">
        <v>6.8</v>
      </c>
      <c r="AN10">
        <v>6.8</v>
      </c>
      <c r="AO10">
        <v>6.9</v>
      </c>
      <c r="AP10">
        <v>7.1</v>
      </c>
      <c r="AQ10">
        <v>7.1</v>
      </c>
      <c r="AR10">
        <v>7</v>
      </c>
      <c r="AS10">
        <v>6</v>
      </c>
      <c r="AT10">
        <v>6.3</v>
      </c>
      <c r="AU10">
        <v>6.1</v>
      </c>
      <c r="AV10">
        <v>6.5</v>
      </c>
      <c r="AW10">
        <v>7.2333333333333334</v>
      </c>
      <c r="AX10">
        <v>7.2</v>
      </c>
      <c r="AY10">
        <v>7.3</v>
      </c>
      <c r="AZ10">
        <v>7.2</v>
      </c>
    </row>
    <row r="11" spans="1:52" x14ac:dyDescent="0.2">
      <c r="C11" s="53" t="s">
        <v>2</v>
      </c>
      <c r="D11" s="53">
        <v>17</v>
      </c>
      <c r="E11" s="53">
        <v>18</v>
      </c>
      <c r="F11" s="53">
        <v>11</v>
      </c>
      <c r="G11" s="53">
        <v>15</v>
      </c>
      <c r="H11" s="53">
        <v>7</v>
      </c>
      <c r="I11" s="53">
        <v>13</v>
      </c>
      <c r="J11" s="53">
        <v>12</v>
      </c>
      <c r="K11" s="53">
        <v>10</v>
      </c>
      <c r="L11" s="53">
        <v>16</v>
      </c>
      <c r="M11" s="53">
        <v>21</v>
      </c>
      <c r="N11" s="53">
        <v>24</v>
      </c>
      <c r="O11" s="53">
        <v>20</v>
      </c>
      <c r="P11" s="53">
        <v>10</v>
      </c>
      <c r="Q11" s="53">
        <v>19</v>
      </c>
      <c r="R11" s="53">
        <v>15</v>
      </c>
      <c r="S11" s="56">
        <v>16</v>
      </c>
      <c r="T11" s="54"/>
      <c r="U11" s="54"/>
      <c r="V11" s="54"/>
      <c r="W11" s="54"/>
      <c r="AJ11" t="s">
        <v>78</v>
      </c>
      <c r="AK11">
        <v>6.4</v>
      </c>
      <c r="AL11">
        <v>6.5</v>
      </c>
      <c r="AM11">
        <v>6.6</v>
      </c>
      <c r="AN11">
        <v>6.6</v>
      </c>
      <c r="AO11">
        <v>6.7</v>
      </c>
      <c r="AP11">
        <v>6.9</v>
      </c>
      <c r="AQ11">
        <v>6.9</v>
      </c>
      <c r="AR11">
        <v>7</v>
      </c>
      <c r="AS11">
        <v>5.8</v>
      </c>
      <c r="AT11">
        <v>6</v>
      </c>
      <c r="AU11">
        <v>6</v>
      </c>
      <c r="AV11">
        <v>6.3</v>
      </c>
      <c r="AW11">
        <v>7.0333333333333341</v>
      </c>
      <c r="AX11">
        <v>7</v>
      </c>
      <c r="AY11">
        <v>7.1</v>
      </c>
      <c r="AZ11">
        <v>7</v>
      </c>
    </row>
    <row r="12" spans="1:52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  <c r="AJ12" t="s">
        <v>79</v>
      </c>
      <c r="AK12">
        <v>6.3</v>
      </c>
      <c r="AL12">
        <v>6.4</v>
      </c>
      <c r="AM12">
        <v>6.3</v>
      </c>
      <c r="AN12">
        <v>6.3</v>
      </c>
      <c r="AO12">
        <v>6.6</v>
      </c>
      <c r="AP12">
        <v>6.8</v>
      </c>
      <c r="AQ12">
        <v>6.7</v>
      </c>
      <c r="AR12">
        <v>6.8</v>
      </c>
      <c r="AS12">
        <v>5.9</v>
      </c>
      <c r="AT12">
        <v>6</v>
      </c>
      <c r="AU12">
        <v>6</v>
      </c>
      <c r="AV12">
        <v>6.1</v>
      </c>
      <c r="AW12">
        <v>7</v>
      </c>
      <c r="AX12">
        <v>7.1</v>
      </c>
      <c r="AY12">
        <v>7</v>
      </c>
      <c r="AZ12">
        <v>6.9</v>
      </c>
    </row>
    <row r="13" spans="1:52" x14ac:dyDescent="0.2">
      <c r="A13" s="57"/>
      <c r="C13" s="53" t="s">
        <v>3</v>
      </c>
      <c r="D13" s="53">
        <v>27</v>
      </c>
      <c r="E13" s="53">
        <v>22</v>
      </c>
      <c r="F13" s="53">
        <v>42</v>
      </c>
      <c r="G13" s="53">
        <v>33</v>
      </c>
      <c r="H13" s="53">
        <v>13</v>
      </c>
      <c r="I13" s="53">
        <v>10</v>
      </c>
      <c r="J13" s="53">
        <v>13</v>
      </c>
      <c r="K13" s="53">
        <v>8</v>
      </c>
      <c r="L13" s="53">
        <v>21</v>
      </c>
      <c r="M13" s="53">
        <v>16</v>
      </c>
      <c r="N13" s="53">
        <v>16</v>
      </c>
      <c r="O13" s="53">
        <v>25</v>
      </c>
      <c r="P13" s="53">
        <v>10</v>
      </c>
      <c r="Q13" s="53">
        <v>11</v>
      </c>
      <c r="R13" s="53">
        <v>14</v>
      </c>
      <c r="S13" s="56">
        <v>11</v>
      </c>
      <c r="T13" s="54"/>
      <c r="U13" s="54"/>
      <c r="V13" s="54"/>
      <c r="W13" s="54"/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40</v>
      </c>
      <c r="E15" s="53">
        <v>36</v>
      </c>
      <c r="F15" s="53">
        <v>33</v>
      </c>
      <c r="G15" s="53">
        <v>24</v>
      </c>
      <c r="H15" s="53">
        <v>6</v>
      </c>
      <c r="I15" s="53">
        <v>12</v>
      </c>
      <c r="J15" s="53">
        <v>9</v>
      </c>
      <c r="K15" s="53">
        <v>11</v>
      </c>
      <c r="L15" s="53">
        <v>22</v>
      </c>
      <c r="M15" s="53">
        <v>13</v>
      </c>
      <c r="N15" s="53">
        <v>12</v>
      </c>
      <c r="O15" s="53">
        <v>24</v>
      </c>
      <c r="P15" s="53">
        <v>12</v>
      </c>
      <c r="Q15" s="53">
        <v>10</v>
      </c>
      <c r="R15" s="53">
        <v>8</v>
      </c>
      <c r="S15" s="56">
        <v>17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38</v>
      </c>
      <c r="E17" s="53">
        <v>29</v>
      </c>
      <c r="F17" s="53">
        <v>34</v>
      </c>
      <c r="G17" s="53">
        <v>45</v>
      </c>
      <c r="H17" s="53">
        <v>18</v>
      </c>
      <c r="I17" s="53">
        <v>11</v>
      </c>
      <c r="J17" s="53">
        <v>10</v>
      </c>
      <c r="K17" s="53">
        <v>13</v>
      </c>
      <c r="L17" s="53">
        <v>22</v>
      </c>
      <c r="M17" s="53">
        <v>20</v>
      </c>
      <c r="N17" s="53">
        <v>18</v>
      </c>
      <c r="O17" s="53">
        <v>13</v>
      </c>
      <c r="P17" s="53">
        <v>12</v>
      </c>
      <c r="Q17" s="53">
        <v>6</v>
      </c>
      <c r="R17" s="53">
        <v>8</v>
      </c>
      <c r="S17" s="56">
        <v>16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36</v>
      </c>
      <c r="E19" s="53">
        <v>30</v>
      </c>
      <c r="F19" s="53">
        <v>36</v>
      </c>
      <c r="G19" s="53">
        <v>54</v>
      </c>
      <c r="H19" s="53">
        <v>11</v>
      </c>
      <c r="I19" s="53">
        <v>22</v>
      </c>
      <c r="J19" s="53">
        <v>11</v>
      </c>
      <c r="K19" s="53">
        <v>8</v>
      </c>
      <c r="L19" s="53">
        <v>34</v>
      </c>
      <c r="M19" s="53">
        <v>61</v>
      </c>
      <c r="N19" s="53">
        <v>80</v>
      </c>
      <c r="O19" s="53">
        <v>60</v>
      </c>
      <c r="P19" s="53">
        <v>4</v>
      </c>
      <c r="Q19" s="53">
        <v>9</v>
      </c>
      <c r="R19" s="53">
        <v>11</v>
      </c>
      <c r="S19" s="56">
        <v>13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4</v>
      </c>
      <c r="M20" s="58">
        <v>4</v>
      </c>
      <c r="N20" s="58">
        <v>4</v>
      </c>
      <c r="O20" s="58">
        <v>4</v>
      </c>
      <c r="P20" s="10">
        <v>3</v>
      </c>
      <c r="Q20" s="10">
        <v>3</v>
      </c>
      <c r="R20" s="10">
        <v>3</v>
      </c>
      <c r="S20" s="55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J25" t="s">
        <v>6</v>
      </c>
      <c r="AS25" t="s">
        <v>130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  <c r="AZ25" t="s">
        <v>130</v>
      </c>
    </row>
    <row r="26" spans="3:52" x14ac:dyDescent="0.2">
      <c r="C26" s="61">
        <v>0</v>
      </c>
      <c r="D26" s="61">
        <f t="shared" ref="D26:S26" si="0">((D7*(5*20)*10^D8))/(5*30)</f>
        <v>1200000</v>
      </c>
      <c r="E26" s="61">
        <f t="shared" si="0"/>
        <v>1200000</v>
      </c>
      <c r="F26" s="61">
        <f t="shared" si="0"/>
        <v>1200000</v>
      </c>
      <c r="G26" s="61">
        <f t="shared" si="0"/>
        <v>1200000</v>
      </c>
      <c r="H26" s="61">
        <f t="shared" si="0"/>
        <v>1600000</v>
      </c>
      <c r="I26" s="61">
        <f t="shared" si="0"/>
        <v>1600000</v>
      </c>
      <c r="J26" s="61">
        <f t="shared" si="0"/>
        <v>1600000</v>
      </c>
      <c r="K26" s="61">
        <f t="shared" si="0"/>
        <v>1600000</v>
      </c>
      <c r="L26" s="61">
        <f t="shared" si="0"/>
        <v>1200000</v>
      </c>
      <c r="M26" s="61">
        <f t="shared" si="0"/>
        <v>1200000</v>
      </c>
      <c r="N26" s="61">
        <f t="shared" si="0"/>
        <v>1200000</v>
      </c>
      <c r="O26" s="61">
        <f t="shared" si="0"/>
        <v>1200000</v>
      </c>
      <c r="P26" s="61">
        <f t="shared" si="0"/>
        <v>1600000</v>
      </c>
      <c r="Q26" s="61">
        <f t="shared" si="0"/>
        <v>1600000</v>
      </c>
      <c r="R26" s="61">
        <f t="shared" si="0"/>
        <v>1600000</v>
      </c>
      <c r="S26" s="55">
        <f t="shared" si="0"/>
        <v>1600000</v>
      </c>
      <c r="AK26" t="s">
        <v>8</v>
      </c>
      <c r="AL26" t="s">
        <v>9</v>
      </c>
      <c r="AM26" t="s">
        <v>10</v>
      </c>
      <c r="AN26" t="s">
        <v>11</v>
      </c>
      <c r="AO26" t="s">
        <v>12</v>
      </c>
      <c r="AP26" t="s">
        <v>13</v>
      </c>
      <c r="AQ26" t="s">
        <v>14</v>
      </c>
      <c r="AR26" t="s">
        <v>15</v>
      </c>
      <c r="AS26" t="s">
        <v>16</v>
      </c>
      <c r="AT26" t="s">
        <v>17</v>
      </c>
      <c r="AU26" t="s">
        <v>18</v>
      </c>
      <c r="AV26" t="s">
        <v>19</v>
      </c>
      <c r="AW26" t="s">
        <v>20</v>
      </c>
      <c r="AX26" t="s">
        <v>21</v>
      </c>
      <c r="AY26" t="s">
        <v>22</v>
      </c>
      <c r="AZ26" t="s">
        <v>23</v>
      </c>
    </row>
    <row r="27" spans="3:52" x14ac:dyDescent="0.2">
      <c r="C27" s="10">
        <v>1</v>
      </c>
      <c r="D27" s="61">
        <f>D9*(5*20)*10^D10</f>
        <v>18000000</v>
      </c>
      <c r="E27" s="61">
        <f t="shared" ref="E27:R27" si="1">E9*(5*20)*10^E10</f>
        <v>10000000</v>
      </c>
      <c r="F27" s="61">
        <f t="shared" si="1"/>
        <v>13000000</v>
      </c>
      <c r="G27" s="61">
        <f t="shared" si="1"/>
        <v>19000000</v>
      </c>
      <c r="H27" s="61">
        <f t="shared" si="1"/>
        <v>39000</v>
      </c>
      <c r="I27" s="61">
        <f t="shared" si="1"/>
        <v>38000</v>
      </c>
      <c r="J27" s="61">
        <f t="shared" si="1"/>
        <v>34000</v>
      </c>
      <c r="K27" s="61">
        <f t="shared" si="1"/>
        <v>36000</v>
      </c>
      <c r="L27" s="61">
        <f>L9*(5*20)*10^L10</f>
        <v>7000000</v>
      </c>
      <c r="M27" s="61">
        <f t="shared" si="1"/>
        <v>8000000</v>
      </c>
      <c r="N27" s="61">
        <f t="shared" si="1"/>
        <v>15000000</v>
      </c>
      <c r="O27" s="61">
        <f t="shared" si="1"/>
        <v>12000000</v>
      </c>
      <c r="P27" s="61">
        <f t="shared" si="1"/>
        <v>25000</v>
      </c>
      <c r="Q27" s="61">
        <f t="shared" si="1"/>
        <v>24000</v>
      </c>
      <c r="R27" s="61">
        <f t="shared" si="1"/>
        <v>33000</v>
      </c>
      <c r="S27" s="55">
        <f>S9*(5*20)*10^S10</f>
        <v>38000</v>
      </c>
      <c r="AJ27" t="s">
        <v>131</v>
      </c>
    </row>
    <row r="28" spans="3:52" x14ac:dyDescent="0.2">
      <c r="C28" s="10">
        <v>2</v>
      </c>
      <c r="D28" s="61">
        <f>D11*(5*20)*10^D12</f>
        <v>170000000</v>
      </c>
      <c r="E28" s="61">
        <f>E11*(5*20)*10^E12</f>
        <v>180000000</v>
      </c>
      <c r="F28" s="61">
        <f t="shared" ref="F28:S28" si="2">F11*(5*20)*10^F12</f>
        <v>110000000</v>
      </c>
      <c r="G28" s="61">
        <f t="shared" si="2"/>
        <v>150000000</v>
      </c>
      <c r="H28" s="61">
        <f t="shared" si="2"/>
        <v>7000000</v>
      </c>
      <c r="I28" s="61">
        <f t="shared" si="2"/>
        <v>13000000</v>
      </c>
      <c r="J28" s="61">
        <f t="shared" si="2"/>
        <v>12000000</v>
      </c>
      <c r="K28" s="61">
        <f t="shared" si="2"/>
        <v>10000000</v>
      </c>
      <c r="L28" s="61">
        <f t="shared" si="2"/>
        <v>160000000</v>
      </c>
      <c r="M28" s="61">
        <f t="shared" si="2"/>
        <v>210000000</v>
      </c>
      <c r="N28" s="61">
        <f t="shared" si="2"/>
        <v>240000000</v>
      </c>
      <c r="O28" s="61">
        <f t="shared" si="2"/>
        <v>200000000</v>
      </c>
      <c r="P28" s="61">
        <f t="shared" si="2"/>
        <v>1000000</v>
      </c>
      <c r="Q28" s="61">
        <f t="shared" si="2"/>
        <v>1900000</v>
      </c>
      <c r="R28" s="61">
        <f t="shared" si="2"/>
        <v>1500000</v>
      </c>
      <c r="S28" s="61">
        <f t="shared" si="2"/>
        <v>1600000</v>
      </c>
      <c r="AJ28">
        <v>0</v>
      </c>
    </row>
    <row r="29" spans="3:52" x14ac:dyDescent="0.2">
      <c r="C29" s="10">
        <v>3</v>
      </c>
      <c r="D29" s="61">
        <f t="shared" ref="D29:S29" si="3">D13*(5*20)*10^D14</f>
        <v>270000000</v>
      </c>
      <c r="E29" s="61">
        <f t="shared" si="3"/>
        <v>220000000</v>
      </c>
      <c r="F29" s="61">
        <f t="shared" si="3"/>
        <v>420000000</v>
      </c>
      <c r="G29" s="61">
        <f t="shared" si="3"/>
        <v>330000000</v>
      </c>
      <c r="H29" s="61">
        <f t="shared" si="3"/>
        <v>13000000</v>
      </c>
      <c r="I29" s="61">
        <f t="shared" si="3"/>
        <v>10000000</v>
      </c>
      <c r="J29" s="61">
        <f t="shared" si="3"/>
        <v>13000000</v>
      </c>
      <c r="K29" s="61">
        <f t="shared" si="3"/>
        <v>8000000</v>
      </c>
      <c r="L29" s="61">
        <f t="shared" si="3"/>
        <v>210000000</v>
      </c>
      <c r="M29" s="61">
        <f t="shared" si="3"/>
        <v>160000000</v>
      </c>
      <c r="N29" s="61">
        <f t="shared" si="3"/>
        <v>160000000</v>
      </c>
      <c r="O29" s="61">
        <f t="shared" si="3"/>
        <v>250000000</v>
      </c>
      <c r="P29" s="61">
        <f t="shared" si="3"/>
        <v>1000000</v>
      </c>
      <c r="Q29" s="61">
        <f t="shared" si="3"/>
        <v>1100000</v>
      </c>
      <c r="R29" s="61">
        <f t="shared" si="3"/>
        <v>1400000</v>
      </c>
      <c r="S29" s="55">
        <f t="shared" si="3"/>
        <v>1100000</v>
      </c>
      <c r="AJ29">
        <v>1</v>
      </c>
    </row>
    <row r="30" spans="3:52" x14ac:dyDescent="0.2">
      <c r="C30" s="10">
        <v>6</v>
      </c>
      <c r="D30" s="61">
        <f t="shared" ref="D30:S30" si="4">D15*(5*20)*10^D16</f>
        <v>400000000</v>
      </c>
      <c r="E30" s="61">
        <f t="shared" si="4"/>
        <v>360000000</v>
      </c>
      <c r="F30" s="61">
        <f t="shared" si="4"/>
        <v>330000000</v>
      </c>
      <c r="G30" s="61">
        <f t="shared" si="4"/>
        <v>240000000</v>
      </c>
      <c r="H30" s="61">
        <f t="shared" si="4"/>
        <v>6000000</v>
      </c>
      <c r="I30" s="61">
        <f t="shared" si="4"/>
        <v>12000000</v>
      </c>
      <c r="J30" s="61">
        <f t="shared" si="4"/>
        <v>9000000</v>
      </c>
      <c r="K30" s="61">
        <f t="shared" si="4"/>
        <v>11000000</v>
      </c>
      <c r="L30" s="61">
        <f t="shared" si="4"/>
        <v>220000000</v>
      </c>
      <c r="M30" s="61">
        <f t="shared" si="4"/>
        <v>130000000</v>
      </c>
      <c r="N30" s="61">
        <f t="shared" si="4"/>
        <v>120000000</v>
      </c>
      <c r="O30" s="61">
        <f t="shared" si="4"/>
        <v>240000000</v>
      </c>
      <c r="P30" s="61">
        <f t="shared" si="4"/>
        <v>1200000</v>
      </c>
      <c r="Q30" s="61">
        <f t="shared" si="4"/>
        <v>1000000</v>
      </c>
      <c r="R30" s="61">
        <f t="shared" si="4"/>
        <v>800000</v>
      </c>
      <c r="S30" s="55">
        <f t="shared" si="4"/>
        <v>1700000</v>
      </c>
      <c r="AJ30">
        <v>2</v>
      </c>
    </row>
    <row r="31" spans="3:52" x14ac:dyDescent="0.2">
      <c r="C31" s="10">
        <v>7</v>
      </c>
      <c r="D31" s="61">
        <f t="shared" ref="D31:S31" si="5">D17*(5*20)*10^D18</f>
        <v>380000000</v>
      </c>
      <c r="E31" s="61">
        <f t="shared" si="5"/>
        <v>290000000</v>
      </c>
      <c r="F31" s="61">
        <f t="shared" si="5"/>
        <v>340000000</v>
      </c>
      <c r="G31" s="61">
        <f t="shared" si="5"/>
        <v>450000000</v>
      </c>
      <c r="H31" s="61">
        <f t="shared" si="5"/>
        <v>18000000</v>
      </c>
      <c r="I31" s="61">
        <f t="shared" si="5"/>
        <v>11000000</v>
      </c>
      <c r="J31" s="61">
        <f t="shared" si="5"/>
        <v>10000000</v>
      </c>
      <c r="K31" s="61">
        <f t="shared" si="5"/>
        <v>13000000</v>
      </c>
      <c r="L31" s="61">
        <f t="shared" si="5"/>
        <v>220000000</v>
      </c>
      <c r="M31" s="61">
        <f t="shared" si="5"/>
        <v>200000000</v>
      </c>
      <c r="N31" s="61">
        <f t="shared" si="5"/>
        <v>180000000</v>
      </c>
      <c r="O31" s="61">
        <f t="shared" si="5"/>
        <v>130000000</v>
      </c>
      <c r="P31" s="61">
        <f t="shared" si="5"/>
        <v>1200000</v>
      </c>
      <c r="Q31" s="61">
        <f t="shared" si="5"/>
        <v>600000</v>
      </c>
      <c r="R31" s="61">
        <f t="shared" si="5"/>
        <v>800000</v>
      </c>
      <c r="S31" s="55">
        <f t="shared" si="5"/>
        <v>1600000</v>
      </c>
      <c r="AJ31">
        <v>3</v>
      </c>
    </row>
    <row r="32" spans="3:52" x14ac:dyDescent="0.2">
      <c r="C32" s="10">
        <v>8</v>
      </c>
      <c r="D32" s="61">
        <f t="shared" ref="D32:S32" si="6">D19*(5*20)*10^D20</f>
        <v>360000000</v>
      </c>
      <c r="E32" s="61">
        <f t="shared" si="6"/>
        <v>300000000</v>
      </c>
      <c r="F32" s="61">
        <f t="shared" si="6"/>
        <v>360000000</v>
      </c>
      <c r="G32" s="61">
        <f t="shared" si="6"/>
        <v>540000000</v>
      </c>
      <c r="H32" s="61">
        <f t="shared" si="6"/>
        <v>11000000</v>
      </c>
      <c r="I32" s="61">
        <f t="shared" si="6"/>
        <v>22000000</v>
      </c>
      <c r="J32" s="61">
        <f t="shared" si="6"/>
        <v>11000000</v>
      </c>
      <c r="K32" s="61">
        <f t="shared" si="6"/>
        <v>8000000</v>
      </c>
      <c r="L32" s="61">
        <f t="shared" si="6"/>
        <v>34000000</v>
      </c>
      <c r="M32" s="61">
        <f t="shared" si="6"/>
        <v>61000000</v>
      </c>
      <c r="N32" s="61">
        <f t="shared" si="6"/>
        <v>80000000</v>
      </c>
      <c r="O32" s="61">
        <f t="shared" si="6"/>
        <v>60000000</v>
      </c>
      <c r="P32" s="61">
        <f t="shared" si="6"/>
        <v>400000</v>
      </c>
      <c r="Q32" s="61">
        <f t="shared" si="6"/>
        <v>900000</v>
      </c>
      <c r="R32" s="61">
        <f t="shared" si="6"/>
        <v>1100000</v>
      </c>
      <c r="S32" s="55">
        <f t="shared" si="6"/>
        <v>1300000</v>
      </c>
      <c r="AJ32">
        <v>6</v>
      </c>
    </row>
    <row r="33" spans="2:57" x14ac:dyDescent="0.2">
      <c r="AJ33">
        <v>7</v>
      </c>
    </row>
    <row r="34" spans="2:57" x14ac:dyDescent="0.2">
      <c r="AJ34">
        <v>8</v>
      </c>
    </row>
    <row r="38" spans="2:57" ht="16" x14ac:dyDescent="0.2">
      <c r="N38" s="62"/>
      <c r="O38" s="41" t="s">
        <v>40</v>
      </c>
      <c r="P38" s="37" t="s">
        <v>42</v>
      </c>
      <c r="Q38" s="41" t="s">
        <v>43</v>
      </c>
    </row>
    <row r="39" spans="2:57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7" ht="16" x14ac:dyDescent="0.2">
      <c r="B40" t="s">
        <v>29</v>
      </c>
      <c r="C40" t="str">
        <f>$D$24</f>
        <v>At1</v>
      </c>
      <c r="D40">
        <f>$C$26</f>
        <v>0</v>
      </c>
      <c r="E40">
        <f>D26</f>
        <v>1200000</v>
      </c>
      <c r="F40">
        <f>(E41-E40)</f>
        <v>16800000</v>
      </c>
      <c r="G40">
        <f>((D41-D40)*(E41-E40))/2+(D41-D40)*E40</f>
        <v>9600000</v>
      </c>
      <c r="H40" t="s">
        <v>29</v>
      </c>
      <c r="I40" t="s">
        <v>31</v>
      </c>
      <c r="J40">
        <f>SUM(G40:G45)</f>
        <v>3067600000</v>
      </c>
      <c r="K40">
        <f>AVERAGE(J40:J43)</f>
        <v>2986850000</v>
      </c>
      <c r="M40" t="s">
        <v>31</v>
      </c>
      <c r="N40" s="42" t="s">
        <v>8</v>
      </c>
      <c r="O40" s="43">
        <f>MAX(E40:E46)</f>
        <v>400000000</v>
      </c>
      <c r="P40">
        <f>MAX(F40:F42)</f>
        <v>252000000</v>
      </c>
      <c r="Q40" s="42">
        <v>1</v>
      </c>
      <c r="S40" t="s">
        <v>29</v>
      </c>
      <c r="T40" t="s">
        <v>31</v>
      </c>
      <c r="U40">
        <f>SUM(G40:G45)</f>
        <v>3067600000</v>
      </c>
      <c r="V40">
        <f>AVERAGE(U40:U43)</f>
        <v>2986850000</v>
      </c>
      <c r="W40" t="s">
        <v>31</v>
      </c>
      <c r="X40">
        <f>P40</f>
        <v>252000000</v>
      </c>
      <c r="Y40">
        <f>AVERAGE(X40:X43)</f>
        <v>295000000</v>
      </c>
      <c r="Z40" t="s">
        <v>31</v>
      </c>
    </row>
    <row r="41" spans="2:57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18000000</v>
      </c>
      <c r="F41">
        <f>(E43-E41)</f>
        <v>252000000</v>
      </c>
      <c r="G41">
        <f>((D43-D41)*(E43-E41))/2+(D43-D41)*E41</f>
        <v>288000000</v>
      </c>
      <c r="H41" t="s">
        <v>29</v>
      </c>
      <c r="I41" t="s">
        <v>31</v>
      </c>
      <c r="J41">
        <f>SUM(G47:G52)</f>
        <v>2595600000</v>
      </c>
      <c r="M41" t="s">
        <v>31</v>
      </c>
      <c r="N41" s="42" t="s">
        <v>9</v>
      </c>
      <c r="O41" s="43">
        <f>MAX(E47:E53)</f>
        <v>360000000</v>
      </c>
      <c r="P41">
        <f>MAX(F47:F49)</f>
        <v>210000000</v>
      </c>
      <c r="Q41" s="42">
        <v>1</v>
      </c>
      <c r="R41" s="42"/>
      <c r="S41" t="s">
        <v>29</v>
      </c>
      <c r="T41" t="s">
        <v>31</v>
      </c>
      <c r="U41">
        <f>SUM(G47:G52)</f>
        <v>2595600000</v>
      </c>
      <c r="W41" t="s">
        <v>31</v>
      </c>
      <c r="X41">
        <f t="shared" ref="X41:X54" si="9">P41</f>
        <v>210000000</v>
      </c>
      <c r="Z41" t="s">
        <v>32</v>
      </c>
      <c r="AI41" t="s">
        <v>28</v>
      </c>
      <c r="AJ41" t="s">
        <v>27</v>
      </c>
      <c r="AK41" t="s">
        <v>26</v>
      </c>
      <c r="AL41" t="s">
        <v>80</v>
      </c>
      <c r="AM41" t="s">
        <v>81</v>
      </c>
      <c r="AO41" t="s">
        <v>34</v>
      </c>
      <c r="AP41" t="s">
        <v>28</v>
      </c>
      <c r="AQ41" t="s">
        <v>6</v>
      </c>
      <c r="AR41" t="s">
        <v>82</v>
      </c>
      <c r="AS41" t="s">
        <v>35</v>
      </c>
      <c r="AT41" t="s">
        <v>83</v>
      </c>
      <c r="AU41" t="s">
        <v>81</v>
      </c>
      <c r="AV41" t="s">
        <v>35</v>
      </c>
      <c r="AW41" t="s">
        <v>84</v>
      </c>
      <c r="AY41" t="s">
        <v>6</v>
      </c>
      <c r="AZ41" t="s">
        <v>85</v>
      </c>
      <c r="BA41" t="s">
        <v>86</v>
      </c>
      <c r="BB41" t="s">
        <v>87</v>
      </c>
      <c r="BD41" t="s">
        <v>35</v>
      </c>
      <c r="BE41" t="s">
        <v>84</v>
      </c>
    </row>
    <row r="42" spans="2:57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170000000</v>
      </c>
      <c r="F42">
        <f>(E43-E42)</f>
        <v>100000000</v>
      </c>
      <c r="G42">
        <f>((D44-D43)*(E44-E43))/2+(D44-D43)*E43</f>
        <v>1005000000</v>
      </c>
      <c r="H42" t="s">
        <v>29</v>
      </c>
      <c r="I42" t="s">
        <v>31</v>
      </c>
      <c r="J42">
        <f>SUM(G54:G59)</f>
        <v>3375100000</v>
      </c>
      <c r="M42" t="s">
        <v>31</v>
      </c>
      <c r="N42" s="42" t="s">
        <v>10</v>
      </c>
      <c r="O42" s="43">
        <f>MAX(E54:E60)</f>
        <v>420000000</v>
      </c>
      <c r="P42">
        <f>MAX(F54:F56)</f>
        <v>407000000</v>
      </c>
      <c r="Q42" s="42">
        <v>1</v>
      </c>
      <c r="R42" s="42"/>
      <c r="S42" t="s">
        <v>29</v>
      </c>
      <c r="T42" t="s">
        <v>31</v>
      </c>
      <c r="U42">
        <f>SUM(G54:G59)</f>
        <v>3375100000</v>
      </c>
      <c r="W42" t="s">
        <v>31</v>
      </c>
      <c r="X42">
        <f t="shared" si="9"/>
        <v>407000000</v>
      </c>
      <c r="Z42" t="s">
        <v>36</v>
      </c>
      <c r="AA42">
        <f>LOG10(V48/V40)</f>
        <v>-0.2631657110778714</v>
      </c>
      <c r="AB42">
        <f>AA42*2</f>
        <v>-0.5263314221557428</v>
      </c>
      <c r="AC42" s="44" t="s">
        <v>166</v>
      </c>
      <c r="AD42">
        <f>LOG10(Y48/Y40)</f>
        <v>-0.20382564548308379</v>
      </c>
      <c r="AE42">
        <f>AD42*2</f>
        <v>-0.40765129096616759</v>
      </c>
      <c r="AF42" s="44">
        <v>6.1100000000000002E-2</v>
      </c>
      <c r="AI42" t="s">
        <v>31</v>
      </c>
      <c r="AJ42" t="s">
        <v>8</v>
      </c>
      <c r="AK42">
        <v>0</v>
      </c>
      <c r="AL42">
        <v>7.3666666666666671</v>
      </c>
      <c r="AM42">
        <v>100</v>
      </c>
      <c r="AO42">
        <v>99.528301886792462</v>
      </c>
      <c r="AP42" t="s">
        <v>31</v>
      </c>
      <c r="AQ42" t="s">
        <v>8</v>
      </c>
      <c r="AR42">
        <v>43.346779990242567</v>
      </c>
      <c r="AS42">
        <v>40.748252796585007</v>
      </c>
      <c r="AT42">
        <v>44.425821877348767</v>
      </c>
      <c r="AU42">
        <v>59.018766333759366</v>
      </c>
      <c r="AV42">
        <v>40.748252796585007</v>
      </c>
      <c r="AW42">
        <v>3.3706951285041482</v>
      </c>
      <c r="AY42" t="s">
        <v>165</v>
      </c>
      <c r="AZ42">
        <v>47.28866342168655</v>
      </c>
      <c r="BA42">
        <v>61.203561957832477</v>
      </c>
      <c r="BB42">
        <v>11.034571413615348</v>
      </c>
      <c r="BD42">
        <v>40.748252796585007</v>
      </c>
      <c r="BE42">
        <v>3.3706951285041482</v>
      </c>
    </row>
    <row r="43" spans="2:57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270000000</v>
      </c>
      <c r="F43">
        <f>(E44-E43)</f>
        <v>130000000</v>
      </c>
      <c r="G43">
        <f>((D44-D43)*(E44-E43))/2+(D44-D43)*E43</f>
        <v>1005000000</v>
      </c>
      <c r="H43" t="s">
        <v>29</v>
      </c>
      <c r="I43" t="s">
        <v>31</v>
      </c>
      <c r="J43">
        <f>SUM(G61:G66)</f>
        <v>2909100000</v>
      </c>
      <c r="M43" t="s">
        <v>31</v>
      </c>
      <c r="N43" s="42" t="s">
        <v>11</v>
      </c>
      <c r="O43" s="43">
        <f>MAX(E61:E67)</f>
        <v>540000000</v>
      </c>
      <c r="P43">
        <f>MAX(F61:F63)</f>
        <v>311000000</v>
      </c>
      <c r="Q43" s="42">
        <v>1</v>
      </c>
      <c r="R43" s="42"/>
      <c r="S43" t="s">
        <v>29</v>
      </c>
      <c r="T43" t="s">
        <v>31</v>
      </c>
      <c r="U43">
        <f>SUM(G61:G66)</f>
        <v>2909100000</v>
      </c>
      <c r="W43" t="s">
        <v>31</v>
      </c>
      <c r="X43">
        <f t="shared" si="9"/>
        <v>311000000</v>
      </c>
      <c r="Z43" t="s">
        <v>37</v>
      </c>
      <c r="AA43">
        <f>LOG10(V52/V44)</f>
        <v>-0.94532500109928275</v>
      </c>
      <c r="AB43">
        <f>AA43*2</f>
        <v>-1.8906500021985655</v>
      </c>
      <c r="AC43" s="44" t="s">
        <v>160</v>
      </c>
      <c r="AD43">
        <f>LOG10(Y52/Y44)</f>
        <v>-0.99072129496684169</v>
      </c>
      <c r="AE43">
        <f>AD43*2</f>
        <v>-1.9814425899336834</v>
      </c>
      <c r="AF43" s="44" t="s">
        <v>167</v>
      </c>
      <c r="AI43" t="s">
        <v>31</v>
      </c>
      <c r="AJ43" t="s">
        <v>8</v>
      </c>
      <c r="AK43">
        <v>1</v>
      </c>
      <c r="AL43">
        <v>7</v>
      </c>
      <c r="AM43">
        <v>99.056603773584911</v>
      </c>
      <c r="AO43">
        <v>98.82407653467979</v>
      </c>
      <c r="AP43" t="s">
        <v>31</v>
      </c>
      <c r="AQ43" t="s">
        <v>9</v>
      </c>
      <c r="AR43">
        <v>39.840753857300115</v>
      </c>
      <c r="AT43">
        <v>40.919795744406315</v>
      </c>
      <c r="AU43">
        <v>54.361084644235305</v>
      </c>
      <c r="BD43">
        <v>6.5404106251015435</v>
      </c>
      <c r="BE43">
        <v>8.2651006975056447</v>
      </c>
    </row>
    <row r="44" spans="2:57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400000000</v>
      </c>
      <c r="G44">
        <f>((D45-D44)*(E45-E44))/2+(D45-D44)*E44</f>
        <v>390000000</v>
      </c>
      <c r="H44" t="s">
        <v>29</v>
      </c>
      <c r="I44" t="s">
        <v>32</v>
      </c>
      <c r="J44">
        <f>SUM(G68:G73)</f>
        <v>97358500</v>
      </c>
      <c r="K44">
        <f>AVERAGE(J44:J47)</f>
        <v>97605125</v>
      </c>
      <c r="M44" t="s">
        <v>32</v>
      </c>
      <c r="N44" s="42" t="s">
        <v>12</v>
      </c>
      <c r="O44" s="43">
        <f>MAX(E68:E75)</f>
        <v>18000000</v>
      </c>
      <c r="P44">
        <f>MAX(F68:F70)</f>
        <v>12961000</v>
      </c>
      <c r="Q44" s="42">
        <v>1</v>
      </c>
      <c r="R44" s="42"/>
      <c r="S44" t="s">
        <v>29</v>
      </c>
      <c r="T44" t="s">
        <v>32</v>
      </c>
      <c r="U44">
        <f>SUM(G68:G73)</f>
        <v>97358500</v>
      </c>
      <c r="V44">
        <f>AVERAGE(U44:U47)</f>
        <v>97605125</v>
      </c>
      <c r="W44" t="s">
        <v>32</v>
      </c>
      <c r="X44">
        <f t="shared" si="9"/>
        <v>12961000</v>
      </c>
      <c r="Y44">
        <f>AVERAGE(X44:X47)</f>
        <v>10963250</v>
      </c>
      <c r="AI44" t="s">
        <v>31</v>
      </c>
      <c r="AJ44" t="s">
        <v>8</v>
      </c>
      <c r="AK44">
        <v>2</v>
      </c>
      <c r="AL44">
        <v>7</v>
      </c>
      <c r="AM44">
        <v>98.591549295774655</v>
      </c>
      <c r="AO44">
        <v>96.926106401441828</v>
      </c>
      <c r="AP44" t="s">
        <v>31</v>
      </c>
      <c r="AQ44" t="s">
        <v>10</v>
      </c>
      <c r="AR44">
        <v>36.361618029795977</v>
      </c>
      <c r="AT44">
        <v>37.440659916902177</v>
      </c>
      <c r="AU44">
        <v>49.739126157709926</v>
      </c>
      <c r="BD44">
        <v>61.203561957832477</v>
      </c>
      <c r="BE44">
        <v>11.034571413615348</v>
      </c>
    </row>
    <row r="45" spans="2:57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380000000</v>
      </c>
      <c r="G45">
        <f>((D46-D45)*(E46-E45))/2+(D46-D45)*E45</f>
        <v>370000000</v>
      </c>
      <c r="H45" t="s">
        <v>29</v>
      </c>
      <c r="I45" t="s">
        <v>32</v>
      </c>
      <c r="J45">
        <f>SUM(G75:G80)</f>
        <v>104857000</v>
      </c>
      <c r="M45" t="s">
        <v>32</v>
      </c>
      <c r="N45" s="42" t="s">
        <v>13</v>
      </c>
      <c r="O45" s="43">
        <f>MAX(E75:E81)</f>
        <v>22000000</v>
      </c>
      <c r="P45">
        <f>MAX(F75:F77)</f>
        <v>9962000</v>
      </c>
      <c r="Q45" s="42">
        <v>1</v>
      </c>
      <c r="R45" s="42"/>
      <c r="S45" t="s">
        <v>29</v>
      </c>
      <c r="T45" t="s">
        <v>32</v>
      </c>
      <c r="U45">
        <f>SUM(G75:G80)</f>
        <v>104857000</v>
      </c>
      <c r="W45" t="s">
        <v>32</v>
      </c>
      <c r="X45">
        <f t="shared" si="9"/>
        <v>9962000</v>
      </c>
      <c r="AI45" t="s">
        <v>31</v>
      </c>
      <c r="AJ45" t="s">
        <v>8</v>
      </c>
      <c r="AK45">
        <v>3</v>
      </c>
      <c r="AL45">
        <v>6.7</v>
      </c>
      <c r="AM45">
        <v>95.260663507109001</v>
      </c>
      <c r="AO45">
        <v>279.75735470766807</v>
      </c>
      <c r="AP45" t="s">
        <v>31</v>
      </c>
      <c r="AQ45" t="s">
        <v>11</v>
      </c>
      <c r="AR45">
        <v>43.443859309001368</v>
      </c>
      <c r="AT45">
        <v>44.522901196107568</v>
      </c>
      <c r="AU45">
        <v>59.147734158946349</v>
      </c>
    </row>
    <row r="46" spans="2:57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360000000</v>
      </c>
      <c r="H46" t="s">
        <v>29</v>
      </c>
      <c r="I46" t="s">
        <v>32</v>
      </c>
      <c r="J46">
        <f>SUM(G82:G87)</f>
        <v>99851000</v>
      </c>
      <c r="M46" t="s">
        <v>32</v>
      </c>
      <c r="N46" s="42" t="s">
        <v>14</v>
      </c>
      <c r="O46" s="43">
        <f>MAX(E82:E88)</f>
        <v>13000000</v>
      </c>
      <c r="P46">
        <f>MAX(F82:F84)</f>
        <v>12966000</v>
      </c>
      <c r="Q46" s="42">
        <v>1</v>
      </c>
      <c r="S46" t="s">
        <v>29</v>
      </c>
      <c r="T46" t="s">
        <v>32</v>
      </c>
      <c r="U46">
        <f>SUM(G82:G87)</f>
        <v>99851000</v>
      </c>
      <c r="W46" t="s">
        <v>32</v>
      </c>
      <c r="X46">
        <f t="shared" si="9"/>
        <v>12966000</v>
      </c>
      <c r="AI46" t="s">
        <v>31</v>
      </c>
      <c r="AJ46" t="s">
        <v>8</v>
      </c>
      <c r="AK46">
        <v>6</v>
      </c>
      <c r="AL46">
        <v>6.6</v>
      </c>
      <c r="AM46">
        <v>91.244239631336399</v>
      </c>
      <c r="AO46">
        <v>91.119750147421755</v>
      </c>
      <c r="AP46" t="s">
        <v>32</v>
      </c>
      <c r="AQ46" t="s">
        <v>12</v>
      </c>
      <c r="AR46">
        <v>18.717745953267581</v>
      </c>
      <c r="AS46">
        <v>6.5404106251015435</v>
      </c>
      <c r="AT46">
        <v>19.796787840373781</v>
      </c>
      <c r="AU46">
        <v>26.299614646088237</v>
      </c>
      <c r="AV46">
        <v>6.5404106251015435</v>
      </c>
      <c r="AW46">
        <v>8.2651006975056447</v>
      </c>
    </row>
    <row r="47" spans="2:57" ht="16" x14ac:dyDescent="0.2">
      <c r="B47" t="s">
        <v>29</v>
      </c>
      <c r="C47" t="str">
        <f>$E$24</f>
        <v>At2</v>
      </c>
      <c r="D47">
        <f>$C$26</f>
        <v>0</v>
      </c>
      <c r="E47">
        <f>E26</f>
        <v>1200000</v>
      </c>
      <c r="F47">
        <f>(E48-E47)</f>
        <v>8800000</v>
      </c>
      <c r="G47">
        <f>((D48-D47)*(E48-E47))/2+(D48-D47)*E47</f>
        <v>5600000</v>
      </c>
      <c r="H47" t="s">
        <v>29</v>
      </c>
      <c r="I47" t="s">
        <v>32</v>
      </c>
      <c r="J47">
        <f>SUM(G89:G94)</f>
        <v>88354000</v>
      </c>
      <c r="M47" t="s">
        <v>32</v>
      </c>
      <c r="N47" s="42" t="s">
        <v>15</v>
      </c>
      <c r="O47" s="43">
        <f>MAX(E89:E95)</f>
        <v>13000000</v>
      </c>
      <c r="P47">
        <f>MAX(F89:F91)</f>
        <v>7964000</v>
      </c>
      <c r="Q47" s="42">
        <v>1</v>
      </c>
      <c r="S47" t="s">
        <v>29</v>
      </c>
      <c r="T47" t="s">
        <v>32</v>
      </c>
      <c r="U47">
        <f>SUM(G89:G94)</f>
        <v>88354000</v>
      </c>
      <c r="W47" t="s">
        <v>32</v>
      </c>
      <c r="X47">
        <f t="shared" si="9"/>
        <v>7964000</v>
      </c>
      <c r="AI47" t="s">
        <v>31</v>
      </c>
      <c r="AJ47" t="s">
        <v>8</v>
      </c>
      <c r="AK47">
        <v>7</v>
      </c>
      <c r="AL47">
        <v>6.4</v>
      </c>
      <c r="AM47">
        <v>90.995260663507111</v>
      </c>
      <c r="AO47">
        <v>90.497630331753555</v>
      </c>
      <c r="AP47" t="s">
        <v>32</v>
      </c>
      <c r="AQ47" t="s">
        <v>13</v>
      </c>
      <c r="AR47">
        <v>4.6435092600644339</v>
      </c>
      <c r="AT47">
        <v>5.7225511471706341</v>
      </c>
      <c r="AU47">
        <v>7.6022883700447963</v>
      </c>
    </row>
    <row r="48" spans="2:57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10000000</v>
      </c>
      <c r="F48">
        <f>(E50-E48)</f>
        <v>210000000</v>
      </c>
      <c r="G48">
        <f>((D50-D48)*(E50-E48))/2+(D50-D48)*E48</f>
        <v>230000000</v>
      </c>
      <c r="H48" t="s">
        <v>30</v>
      </c>
      <c r="I48" t="s">
        <v>36</v>
      </c>
      <c r="J48">
        <f>SUM(G96:G101)</f>
        <v>1858100000</v>
      </c>
      <c r="K48">
        <f>AVERAGE(J48:J51)</f>
        <v>1629475000</v>
      </c>
      <c r="M48" t="s">
        <v>36</v>
      </c>
      <c r="N48" s="42" t="s">
        <v>16</v>
      </c>
      <c r="O48" s="43">
        <f>MAX(E96:E102)</f>
        <v>220000000</v>
      </c>
      <c r="P48">
        <f>MAX(F96:F98)</f>
        <v>203000000</v>
      </c>
      <c r="Q48" s="42">
        <v>1</v>
      </c>
      <c r="S48" t="s">
        <v>30</v>
      </c>
      <c r="T48" t="s">
        <v>36</v>
      </c>
      <c r="U48">
        <f>SUM(G96:G101)</f>
        <v>1858100000</v>
      </c>
      <c r="V48">
        <f>AVERAGE(U48:U51)</f>
        <v>1629475000</v>
      </c>
      <c r="W48" t="s">
        <v>36</v>
      </c>
      <c r="X48">
        <f t="shared" si="9"/>
        <v>203000000</v>
      </c>
      <c r="Y48">
        <f>AVERAGE(X48:X51)</f>
        <v>184500000</v>
      </c>
      <c r="AI48" t="s">
        <v>31</v>
      </c>
      <c r="AJ48" t="s">
        <v>8</v>
      </c>
      <c r="AK48">
        <v>8</v>
      </c>
      <c r="AL48">
        <v>6.3</v>
      </c>
      <c r="AM48">
        <v>90</v>
      </c>
      <c r="AP48" t="s">
        <v>32</v>
      </c>
      <c r="AQ48" t="s">
        <v>14</v>
      </c>
      <c r="AR48">
        <v>1.0790418871062002</v>
      </c>
      <c r="AT48">
        <v>2.1580837742124004</v>
      </c>
      <c r="AU48">
        <v>2.8669687271190258</v>
      </c>
    </row>
    <row r="49" spans="2:49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180000000</v>
      </c>
      <c r="F49">
        <f>(E50-E49)</f>
        <v>40000000</v>
      </c>
      <c r="G49">
        <f>((D51-D50)*(E51-E50))/2+(D51-D50)*E50</f>
        <v>870000000</v>
      </c>
      <c r="H49" t="s">
        <v>30</v>
      </c>
      <c r="I49" t="s">
        <v>36</v>
      </c>
      <c r="J49">
        <f>SUM(G103:G108)</f>
        <v>1338100000</v>
      </c>
      <c r="M49" t="s">
        <v>36</v>
      </c>
      <c r="N49" s="42" t="s">
        <v>17</v>
      </c>
      <c r="O49" s="43">
        <f>MAX(E103:E109)</f>
        <v>210000000</v>
      </c>
      <c r="P49">
        <f>MAX(F103:F105)</f>
        <v>152000000</v>
      </c>
      <c r="Q49" s="42">
        <v>1</v>
      </c>
      <c r="S49" t="s">
        <v>30</v>
      </c>
      <c r="T49" t="s">
        <v>36</v>
      </c>
      <c r="U49">
        <f>SUM(G103:G108)</f>
        <v>1338100000</v>
      </c>
      <c r="W49" t="s">
        <v>36</v>
      </c>
      <c r="X49">
        <f t="shared" si="9"/>
        <v>152000000</v>
      </c>
      <c r="AI49" t="s">
        <v>31</v>
      </c>
      <c r="AJ49" t="s">
        <v>9</v>
      </c>
      <c r="AK49">
        <v>0</v>
      </c>
      <c r="AL49">
        <v>7.3666666666666671</v>
      </c>
      <c r="AM49">
        <v>100</v>
      </c>
      <c r="AO49">
        <v>98.113207547169822</v>
      </c>
      <c r="AP49" t="s">
        <v>32</v>
      </c>
      <c r="AQ49" t="s">
        <v>15</v>
      </c>
      <c r="AR49">
        <v>1.7213453999679587</v>
      </c>
      <c r="AT49">
        <v>2.8003872870741588</v>
      </c>
      <c r="AU49">
        <v>3.7202553820198081</v>
      </c>
    </row>
    <row r="50" spans="2:49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220000000</v>
      </c>
      <c r="F50">
        <f>(E52-E50)</f>
        <v>70000000</v>
      </c>
      <c r="G50">
        <f>((D51-D50)*(E51-E50))/2+(D51-D50)*E50</f>
        <v>870000000</v>
      </c>
      <c r="H50" t="s">
        <v>30</v>
      </c>
      <c r="I50" t="s">
        <v>36</v>
      </c>
      <c r="J50">
        <f>SUM(G110:G115)</f>
        <v>1303100000</v>
      </c>
      <c r="M50" t="s">
        <v>36</v>
      </c>
      <c r="N50" s="42" t="s">
        <v>18</v>
      </c>
      <c r="O50" s="43">
        <f>MAX(E110:E116)</f>
        <v>240000000</v>
      </c>
      <c r="P50">
        <f>MAX(F110:F112)</f>
        <v>145000000</v>
      </c>
      <c r="Q50" s="42">
        <v>1</v>
      </c>
      <c r="S50" t="s">
        <v>30</v>
      </c>
      <c r="T50" t="s">
        <v>36</v>
      </c>
      <c r="U50">
        <f>SUM(G110:G115)</f>
        <v>1303100000</v>
      </c>
      <c r="W50" t="s">
        <v>36</v>
      </c>
      <c r="X50">
        <f t="shared" si="9"/>
        <v>145000000</v>
      </c>
      <c r="AI50" t="s">
        <v>31</v>
      </c>
      <c r="AJ50" t="s">
        <v>9</v>
      </c>
      <c r="AK50">
        <v>1</v>
      </c>
      <c r="AL50">
        <v>6.8</v>
      </c>
      <c r="AM50">
        <v>96.226415094339629</v>
      </c>
      <c r="AO50">
        <v>96.704756842944477</v>
      </c>
      <c r="AP50" t="s">
        <v>89</v>
      </c>
      <c r="AQ50" t="s">
        <v>90</v>
      </c>
      <c r="AR50">
        <v>74.195018614454511</v>
      </c>
      <c r="AS50">
        <v>61.203561957832477</v>
      </c>
      <c r="AT50">
        <v>75.274060501560712</v>
      </c>
      <c r="AU50">
        <v>100</v>
      </c>
      <c r="AV50">
        <v>61.203561957832477</v>
      </c>
      <c r="AW50">
        <v>11.034571413615348</v>
      </c>
    </row>
    <row r="51" spans="2:49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360000000</v>
      </c>
      <c r="G51">
        <f>((D52-D51)*(E52-E51))/2+(D52-D51)*E51</f>
        <v>325000000</v>
      </c>
      <c r="H51" t="s">
        <v>30</v>
      </c>
      <c r="I51" t="s">
        <v>36</v>
      </c>
      <c r="J51">
        <f>SUM(G117:G122)</f>
        <v>2018600000</v>
      </c>
      <c r="M51" t="s">
        <v>36</v>
      </c>
      <c r="N51" s="42" t="s">
        <v>19</v>
      </c>
      <c r="O51" s="43">
        <f>MAX(E117:E123)</f>
        <v>250000000</v>
      </c>
      <c r="P51">
        <f>MAX(F117:F119)</f>
        <v>238000000</v>
      </c>
      <c r="Q51" s="42">
        <v>1</v>
      </c>
      <c r="S51" t="s">
        <v>30</v>
      </c>
      <c r="T51" t="s">
        <v>36</v>
      </c>
      <c r="U51">
        <f>SUM(G117:G122)</f>
        <v>2018600000</v>
      </c>
      <c r="W51" t="s">
        <v>36</v>
      </c>
      <c r="X51">
        <f t="shared" si="9"/>
        <v>238000000</v>
      </c>
      <c r="AI51" t="s">
        <v>31</v>
      </c>
      <c r="AJ51" t="s">
        <v>9</v>
      </c>
      <c r="AK51">
        <v>2</v>
      </c>
      <c r="AL51">
        <v>6.9</v>
      </c>
      <c r="AM51">
        <v>97.183098591549324</v>
      </c>
      <c r="AO51">
        <v>96.932781523262804</v>
      </c>
      <c r="AP51" t="s">
        <v>89</v>
      </c>
      <c r="AQ51" t="s">
        <v>91</v>
      </c>
      <c r="AR51">
        <v>63.730593981196876</v>
      </c>
      <c r="AT51">
        <v>64.809635868303076</v>
      </c>
      <c r="AU51">
        <v>86.098232826113232</v>
      </c>
    </row>
    <row r="52" spans="2:49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290000000</v>
      </c>
      <c r="G52">
        <f>((D53-D52)*(E53-E52))/2+(D53-D52)*E52</f>
        <v>295000000</v>
      </c>
      <c r="H52" t="s">
        <v>30</v>
      </c>
      <c r="I52" t="s">
        <v>37</v>
      </c>
      <c r="J52">
        <f>SUM(G124:G129)</f>
        <v>10437500</v>
      </c>
      <c r="K52">
        <f>AVERAGE(J52:J55)</f>
        <v>11070000</v>
      </c>
      <c r="M52" t="s">
        <v>37</v>
      </c>
      <c r="N52" s="42" t="s">
        <v>20</v>
      </c>
      <c r="O52" s="43">
        <f>MAX(E124:E130)</f>
        <v>1600000</v>
      </c>
      <c r="P52">
        <f>MAX(F124:F126)</f>
        <v>975000</v>
      </c>
      <c r="Q52" s="42">
        <v>1</v>
      </c>
      <c r="S52" t="s">
        <v>30</v>
      </c>
      <c r="T52" t="s">
        <v>37</v>
      </c>
      <c r="U52">
        <f>SUM(G124:G129)</f>
        <v>10437500</v>
      </c>
      <c r="V52">
        <f>AVERAGE(U52:U55)</f>
        <v>11070000</v>
      </c>
      <c r="W52" t="s">
        <v>37</v>
      </c>
      <c r="X52">
        <f t="shared" si="9"/>
        <v>975000</v>
      </c>
      <c r="Y52">
        <f>AVERAGE(X52:X55)</f>
        <v>1120000</v>
      </c>
      <c r="AI52" t="s">
        <v>31</v>
      </c>
      <c r="AJ52" t="s">
        <v>9</v>
      </c>
      <c r="AK52">
        <v>3</v>
      </c>
      <c r="AL52">
        <v>6.8</v>
      </c>
      <c r="AM52">
        <v>96.682464454976298</v>
      </c>
      <c r="AO52">
        <v>283.96378884836304</v>
      </c>
      <c r="AP52" t="s">
        <v>89</v>
      </c>
      <c r="AQ52" t="s">
        <v>92</v>
      </c>
      <c r="AR52">
        <v>59.348117939797021</v>
      </c>
      <c r="AT52">
        <v>60.427159826903221</v>
      </c>
      <c r="AU52">
        <v>80.276205939030405</v>
      </c>
    </row>
    <row r="53" spans="2:49" ht="16" x14ac:dyDescent="0.2">
      <c r="B53" t="s">
        <v>29</v>
      </c>
      <c r="C53" t="str">
        <f t="shared" si="10"/>
        <v>At2</v>
      </c>
      <c r="D53">
        <f>C$32</f>
        <v>8</v>
      </c>
      <c r="E53">
        <f t="shared" si="11"/>
        <v>300000000</v>
      </c>
      <c r="H53" t="s">
        <v>30</v>
      </c>
      <c r="I53" t="s">
        <v>37</v>
      </c>
      <c r="J53">
        <f>SUM(G131:G136)</f>
        <v>9786000</v>
      </c>
      <c r="M53" t="s">
        <v>37</v>
      </c>
      <c r="N53" s="42" t="s">
        <v>21</v>
      </c>
      <c r="O53" s="43">
        <f>MAX(E131:E137)</f>
        <v>1900000</v>
      </c>
      <c r="P53">
        <f>MAX(F131:F133)</f>
        <v>1076000</v>
      </c>
      <c r="Q53" s="42">
        <v>1</v>
      </c>
      <c r="S53" t="s">
        <v>30</v>
      </c>
      <c r="T53" t="s">
        <v>37</v>
      </c>
      <c r="U53">
        <f>SUM(G131:G136)</f>
        <v>9786000</v>
      </c>
      <c r="W53" t="s">
        <v>37</v>
      </c>
      <c r="X53">
        <f t="shared" si="9"/>
        <v>1076000</v>
      </c>
      <c r="AI53" t="s">
        <v>31</v>
      </c>
      <c r="AJ53" t="s">
        <v>9</v>
      </c>
      <c r="AK53">
        <v>6</v>
      </c>
      <c r="AL53">
        <v>6.7</v>
      </c>
      <c r="AM53">
        <v>92.626728110599075</v>
      </c>
      <c r="AO53">
        <v>92.521894860986734</v>
      </c>
      <c r="AP53" t="s">
        <v>89</v>
      </c>
      <c r="AQ53" t="s">
        <v>93</v>
      </c>
      <c r="AR53">
        <v>47.5405172958815</v>
      </c>
      <c r="AT53">
        <v>48.6195591829877</v>
      </c>
      <c r="AU53">
        <v>64.590057795513289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1200000</v>
      </c>
      <c r="F54">
        <f>(E55-E54)</f>
        <v>11800000</v>
      </c>
      <c r="G54">
        <f>((D55-D54)*(E55-E54))/2+(D55-D54)*E54</f>
        <v>7100000</v>
      </c>
      <c r="H54" t="s">
        <v>30</v>
      </c>
      <c r="I54" t="s">
        <v>37</v>
      </c>
      <c r="J54">
        <f>SUM(G138:G143)</f>
        <v>10599500</v>
      </c>
      <c r="M54" t="s">
        <v>37</v>
      </c>
      <c r="N54" s="42" t="s">
        <v>22</v>
      </c>
      <c r="O54" s="43">
        <f>MAX(E138:E144)</f>
        <v>1600000</v>
      </c>
      <c r="P54">
        <f>MAX(F138:F140)</f>
        <v>1367000</v>
      </c>
      <c r="Q54" s="42">
        <v>1</v>
      </c>
      <c r="S54" t="s">
        <v>30</v>
      </c>
      <c r="T54" t="s">
        <v>37</v>
      </c>
      <c r="U54">
        <f>SUM(G138:G143)</f>
        <v>10599500</v>
      </c>
      <c r="W54" t="s">
        <v>37</v>
      </c>
      <c r="X54">
        <f t="shared" si="9"/>
        <v>1367000</v>
      </c>
      <c r="AI54" t="s">
        <v>31</v>
      </c>
      <c r="AJ54" t="s">
        <v>9</v>
      </c>
      <c r="AK54">
        <v>7</v>
      </c>
      <c r="AL54">
        <v>6.5</v>
      </c>
      <c r="AM54">
        <v>92.417061611374393</v>
      </c>
      <c r="AO54">
        <v>91.922816519972912</v>
      </c>
      <c r="AP54" t="s">
        <v>147</v>
      </c>
      <c r="AQ54" t="s">
        <v>147</v>
      </c>
      <c r="AR54">
        <v>47.28866342168655</v>
      </c>
    </row>
    <row r="55" spans="2:49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13000000</v>
      </c>
      <c r="F55">
        <f>(E57-E55)</f>
        <v>407000000</v>
      </c>
      <c r="G55">
        <f>((D57-D55)*(E57-E55))/2+(D57-D55)*E55</f>
        <v>433000000</v>
      </c>
      <c r="H55" t="s">
        <v>30</v>
      </c>
      <c r="I55" t="s">
        <v>37</v>
      </c>
      <c r="J55">
        <f>SUM(G145:G150)</f>
        <v>13457000</v>
      </c>
      <c r="M55" t="s">
        <v>37</v>
      </c>
      <c r="N55" s="42" t="s">
        <v>23</v>
      </c>
      <c r="O55" s="43">
        <f>MAX(E145:E151)</f>
        <v>1700000</v>
      </c>
      <c r="P55">
        <f>MAX(F145:F147)</f>
        <v>1062000</v>
      </c>
      <c r="Q55" s="42">
        <v>1</v>
      </c>
      <c r="S55" t="s">
        <v>30</v>
      </c>
      <c r="T55" t="s">
        <v>37</v>
      </c>
      <c r="U55">
        <f>SUM(G145:G150)</f>
        <v>13457000</v>
      </c>
      <c r="W55" t="s">
        <v>37</v>
      </c>
      <c r="X55">
        <f>P55</f>
        <v>1062000</v>
      </c>
      <c r="AI55" t="s">
        <v>31</v>
      </c>
      <c r="AJ55" t="s">
        <v>9</v>
      </c>
      <c r="AK55">
        <v>8</v>
      </c>
      <c r="AL55">
        <v>6.4</v>
      </c>
      <c r="AM55">
        <v>91.428571428571431</v>
      </c>
    </row>
    <row r="56" spans="2:49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110000000</v>
      </c>
      <c r="F56">
        <f>(E57-E56)</f>
        <v>310000000</v>
      </c>
      <c r="G56">
        <f>((D58-D57)*(E58-E57))/2+(D58-D57)*E57</f>
        <v>1125000000</v>
      </c>
      <c r="N56" s="42"/>
      <c r="AI56" t="s">
        <v>31</v>
      </c>
      <c r="AJ56" t="s">
        <v>10</v>
      </c>
      <c r="AK56">
        <v>0</v>
      </c>
      <c r="AL56">
        <v>7.3666666666666671</v>
      </c>
      <c r="AM56">
        <v>100</v>
      </c>
      <c r="AO56">
        <v>98.820754716981128</v>
      </c>
      <c r="AQ56" t="s">
        <v>94</v>
      </c>
      <c r="AR56">
        <v>1.0790418871062002</v>
      </c>
    </row>
    <row r="57" spans="2:49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420000000</v>
      </c>
      <c r="F57">
        <f>(E58-E57)</f>
        <v>-90000000</v>
      </c>
      <c r="G57">
        <f>((D58-D57)*(E58-E57))/2+(D58-D57)*E57</f>
        <v>1125000000</v>
      </c>
      <c r="N57" s="42"/>
      <c r="AI57" t="s">
        <v>31</v>
      </c>
      <c r="AJ57" t="s">
        <v>10</v>
      </c>
      <c r="AK57">
        <v>1</v>
      </c>
      <c r="AL57">
        <v>6.9</v>
      </c>
      <c r="AM57">
        <v>97.64150943396227</v>
      </c>
      <c r="AO57">
        <v>96.70807866064311</v>
      </c>
      <c r="AQ57" t="s">
        <v>95</v>
      </c>
      <c r="AR57">
        <v>75.274060501560712</v>
      </c>
    </row>
    <row r="58" spans="2:49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330000000</v>
      </c>
      <c r="G58">
        <f>((D59-D58)*(E59-E58))/2+(D59-D58)*E58</f>
        <v>335000000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2</v>
      </c>
      <c r="AL58">
        <v>6.8</v>
      </c>
      <c r="AM58">
        <v>95.774647887323965</v>
      </c>
      <c r="AO58">
        <v>96.228556171150132</v>
      </c>
    </row>
    <row r="59" spans="2:49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340000000</v>
      </c>
      <c r="G59">
        <f>((D60-D59)*(E60-E59))/2+(D60-D59)*E59</f>
        <v>350000000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3</v>
      </c>
      <c r="AL59">
        <v>6.8</v>
      </c>
      <c r="AM59">
        <v>96.682464454976298</v>
      </c>
      <c r="AO59">
        <v>286.03752156725704</v>
      </c>
    </row>
    <row r="60" spans="2:49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360000000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6</v>
      </c>
      <c r="AL60">
        <v>6.8</v>
      </c>
      <c r="AM60">
        <v>94.009216589861751</v>
      </c>
      <c r="AO60">
        <v>93.924039574551728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1200000</v>
      </c>
      <c r="F61">
        <f>(E62-E61)</f>
        <v>17800000</v>
      </c>
      <c r="G61">
        <f>((D62-D61)*(E62-E61))/2+(D62-D61)*E61</f>
        <v>10100000</v>
      </c>
      <c r="N61" s="42"/>
      <c r="AI61" t="s">
        <v>31</v>
      </c>
      <c r="AJ61" t="s">
        <v>10</v>
      </c>
      <c r="AK61">
        <v>7</v>
      </c>
      <c r="AL61">
        <v>6.6</v>
      </c>
      <c r="AM61">
        <v>93.83886255924169</v>
      </c>
      <c r="AO61">
        <v>91.919431279620852</v>
      </c>
    </row>
    <row r="62" spans="2:49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19000000</v>
      </c>
      <c r="F62">
        <f>(E64-E62)</f>
        <v>311000000</v>
      </c>
      <c r="G62">
        <f>((D64-D62)*(E64-E62))/2+(D64-D62)*E62</f>
        <v>349000000</v>
      </c>
      <c r="N62" s="42"/>
      <c r="AI62" t="s">
        <v>31</v>
      </c>
      <c r="AJ62" t="s">
        <v>10</v>
      </c>
      <c r="AK62">
        <v>8</v>
      </c>
      <c r="AL62">
        <v>6.3</v>
      </c>
      <c r="AM62">
        <v>90</v>
      </c>
    </row>
    <row r="63" spans="2:49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150000000</v>
      </c>
      <c r="F63">
        <f>(E64-E63)</f>
        <v>180000000</v>
      </c>
      <c r="G63">
        <f>((D65-D64)*(E65-E64))/2+(D65-D64)*E64</f>
        <v>855000000</v>
      </c>
      <c r="N63" s="42"/>
      <c r="AI63" t="s">
        <v>31</v>
      </c>
      <c r="AJ63" t="s">
        <v>11</v>
      </c>
      <c r="AK63">
        <v>0</v>
      </c>
      <c r="AL63">
        <v>7.3666666666666671</v>
      </c>
      <c r="AM63">
        <v>100</v>
      </c>
      <c r="AO63">
        <v>97.405660377358487</v>
      </c>
    </row>
    <row r="64" spans="2:49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330000000</v>
      </c>
      <c r="F64">
        <f>(E65-E64)</f>
        <v>-90000000</v>
      </c>
      <c r="G64">
        <f>((D65-D64)*(E65-E64))/2+(D65-D64)*E64</f>
        <v>855000000</v>
      </c>
      <c r="N64" s="42"/>
      <c r="AI64" t="s">
        <v>31</v>
      </c>
      <c r="AJ64" t="s">
        <v>11</v>
      </c>
      <c r="AK64">
        <v>1</v>
      </c>
      <c r="AL64">
        <v>6.7</v>
      </c>
      <c r="AM64">
        <v>94.811320754716988</v>
      </c>
      <c r="AO64">
        <v>94.588758968907797</v>
      </c>
    </row>
    <row r="65" spans="2:41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240000000</v>
      </c>
      <c r="G65">
        <f>((D66-D65)*(E66-E65))/2+(D66-D65)*E65</f>
        <v>345000000</v>
      </c>
      <c r="N65" s="42"/>
      <c r="AI65" t="s">
        <v>31</v>
      </c>
      <c r="AJ65" t="s">
        <v>11</v>
      </c>
      <c r="AK65">
        <v>2</v>
      </c>
      <c r="AL65">
        <v>6.7</v>
      </c>
      <c r="AM65">
        <v>94.366197183098606</v>
      </c>
      <c r="AO65">
        <v>94.813430345103797</v>
      </c>
    </row>
    <row r="66" spans="2:41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450000000</v>
      </c>
      <c r="G66">
        <f>((D67-D66)*(E67-E66))/2+(D67-D66)*E66</f>
        <v>495000000</v>
      </c>
      <c r="N66" s="42"/>
      <c r="AI66" t="s">
        <v>31</v>
      </c>
      <c r="AJ66" t="s">
        <v>11</v>
      </c>
      <c r="AK66">
        <v>3</v>
      </c>
      <c r="AL66">
        <v>6.7</v>
      </c>
      <c r="AM66">
        <v>95.260663507109001</v>
      </c>
      <c r="AO66">
        <v>283.90482014545609</v>
      </c>
    </row>
    <row r="67" spans="2:41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540000000</v>
      </c>
      <c r="N67" s="42"/>
      <c r="AI67" t="s">
        <v>31</v>
      </c>
      <c r="AJ67" t="s">
        <v>11</v>
      </c>
      <c r="AK67">
        <v>6</v>
      </c>
      <c r="AL67">
        <v>6.8</v>
      </c>
      <c r="AM67">
        <v>94.009216589861751</v>
      </c>
      <c r="AO67">
        <v>93.924039574551728</v>
      </c>
    </row>
    <row r="68" spans="2:41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1600000</v>
      </c>
      <c r="F68">
        <f>(E69-E68)</f>
        <v>-1561000</v>
      </c>
      <c r="G68">
        <f>((D69-D68)*(E69-E68))/2+(D69-D68)*E68</f>
        <v>819500</v>
      </c>
      <c r="N68" s="42"/>
      <c r="AI68" t="s">
        <v>31</v>
      </c>
      <c r="AJ68" t="s">
        <v>11</v>
      </c>
      <c r="AK68">
        <v>7</v>
      </c>
      <c r="AL68">
        <v>6.6</v>
      </c>
      <c r="AM68">
        <v>93.83886255924169</v>
      </c>
      <c r="AO68">
        <v>91.919431279620852</v>
      </c>
    </row>
    <row r="69" spans="2:41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39000</v>
      </c>
      <c r="F69">
        <f>(E71-E69)</f>
        <v>12961000</v>
      </c>
      <c r="G69">
        <f>((D71-D69)*(E71-E69))/2+(D71-D69)*E69</f>
        <v>13039000</v>
      </c>
      <c r="AI69" t="s">
        <v>31</v>
      </c>
      <c r="AJ69" t="s">
        <v>11</v>
      </c>
      <c r="AK69">
        <v>8</v>
      </c>
      <c r="AL69">
        <v>6.3</v>
      </c>
      <c r="AM69">
        <v>90</v>
      </c>
    </row>
    <row r="70" spans="2:41" x14ac:dyDescent="0.2">
      <c r="B70" t="s">
        <v>29</v>
      </c>
      <c r="C70" t="str">
        <f t="shared" si="16"/>
        <v>Ct1</v>
      </c>
      <c r="D70">
        <v>2</v>
      </c>
      <c r="E70">
        <f t="shared" si="17"/>
        <v>7000000</v>
      </c>
      <c r="F70">
        <f>(E71-E70)</f>
        <v>6000000</v>
      </c>
      <c r="G70">
        <f>((D72-D71)*(E72-E71))/2+(D72-D71)*E71</f>
        <v>28500000</v>
      </c>
      <c r="AI70" t="s">
        <v>32</v>
      </c>
      <c r="AJ70" t="s">
        <v>12</v>
      </c>
      <c r="AK70">
        <v>0</v>
      </c>
      <c r="AL70">
        <v>7.3666666666666671</v>
      </c>
      <c r="AM70">
        <v>100</v>
      </c>
      <c r="AO70">
        <v>100.9433962264151</v>
      </c>
    </row>
    <row r="71" spans="2:41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13000000</v>
      </c>
      <c r="F71">
        <f>(E72-E71)</f>
        <v>-7000000</v>
      </c>
      <c r="G71">
        <f>((D72-D71)*(E72-E71))/2+(D72-D71)*E71</f>
        <v>28500000</v>
      </c>
      <c r="AI71" t="s">
        <v>32</v>
      </c>
      <c r="AJ71" t="s">
        <v>12</v>
      </c>
      <c r="AK71">
        <v>1</v>
      </c>
      <c r="AL71">
        <v>7.2</v>
      </c>
      <c r="AM71">
        <v>101.88679245283019</v>
      </c>
      <c r="AO71">
        <v>100.9433962264151</v>
      </c>
    </row>
    <row r="72" spans="2:41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6000000</v>
      </c>
      <c r="G72">
        <f>((D73-D72)*(E73-E72))/2+(D73-D72)*E72</f>
        <v>12000000</v>
      </c>
      <c r="AI72" t="s">
        <v>32</v>
      </c>
      <c r="AJ72" t="s">
        <v>12</v>
      </c>
      <c r="AK72">
        <v>2</v>
      </c>
      <c r="AL72">
        <v>7.1</v>
      </c>
      <c r="AM72">
        <v>100.00000000000003</v>
      </c>
      <c r="AO72">
        <v>99.052132701421812</v>
      </c>
    </row>
    <row r="73" spans="2:41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18000000</v>
      </c>
      <c r="G73">
        <f>((D74-D73)*(E74-E73))/2+(D74-D73)*E73</f>
        <v>14500000</v>
      </c>
      <c r="AI73" t="s">
        <v>32</v>
      </c>
      <c r="AJ73" t="s">
        <v>12</v>
      </c>
      <c r="AK73">
        <v>3</v>
      </c>
      <c r="AL73">
        <v>6.9</v>
      </c>
      <c r="AM73">
        <v>98.104265402843595</v>
      </c>
      <c r="AO73">
        <v>290.24395570795207</v>
      </c>
    </row>
    <row r="74" spans="2:41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11000000</v>
      </c>
      <c r="AI74" t="s">
        <v>32</v>
      </c>
      <c r="AJ74" t="s">
        <v>12</v>
      </c>
      <c r="AK74">
        <v>6</v>
      </c>
      <c r="AL74">
        <v>6.9</v>
      </c>
      <c r="AM74">
        <v>95.391705069124427</v>
      </c>
      <c r="AO74">
        <v>95.326184288116707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1600000</v>
      </c>
      <c r="F75">
        <f>(E76-E75)</f>
        <v>-1562000</v>
      </c>
      <c r="G75">
        <f>((D76-D75)*(E76-E75))/2+(D76-D75)*E75</f>
        <v>819000</v>
      </c>
      <c r="AI75" t="s">
        <v>32</v>
      </c>
      <c r="AJ75" t="s">
        <v>12</v>
      </c>
      <c r="AK75">
        <v>7</v>
      </c>
      <c r="AL75">
        <v>6.7</v>
      </c>
      <c r="AM75">
        <v>95.260663507109001</v>
      </c>
      <c r="AO75">
        <v>94.773188896411639</v>
      </c>
    </row>
    <row r="76" spans="2:41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38000</v>
      </c>
      <c r="F76">
        <f>(E78-E76)</f>
        <v>9962000</v>
      </c>
      <c r="G76">
        <f>((D78-D76)*(E78-E76))/2+(D78-D76)*E76</f>
        <v>10038000</v>
      </c>
      <c r="AI76" t="s">
        <v>32</v>
      </c>
      <c r="AJ76" t="s">
        <v>12</v>
      </c>
      <c r="AK76">
        <v>8</v>
      </c>
      <c r="AL76">
        <v>6.6</v>
      </c>
      <c r="AM76">
        <v>94.285714285714278</v>
      </c>
    </row>
    <row r="77" spans="2:41" x14ac:dyDescent="0.2">
      <c r="B77" t="s">
        <v>29</v>
      </c>
      <c r="C77" t="str">
        <f t="shared" si="18"/>
        <v>Ct2</v>
      </c>
      <c r="D77">
        <v>2</v>
      </c>
      <c r="E77">
        <f t="shared" si="19"/>
        <v>13000000</v>
      </c>
      <c r="F77">
        <f>(E78-E77)</f>
        <v>-3000000</v>
      </c>
      <c r="G77">
        <f>((D79-D78)*(E79-E78))/2+(D79-D78)*E78</f>
        <v>33000000</v>
      </c>
      <c r="AI77" t="s">
        <v>32</v>
      </c>
      <c r="AJ77" t="s">
        <v>13</v>
      </c>
      <c r="AK77">
        <v>0</v>
      </c>
      <c r="AL77">
        <v>7.3666666666666671</v>
      </c>
      <c r="AM77">
        <v>100</v>
      </c>
      <c r="AO77">
        <v>100.23584905660377</v>
      </c>
    </row>
    <row r="78" spans="2:41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10000000</v>
      </c>
      <c r="F78">
        <f>(E79-E78)</f>
        <v>2000000</v>
      </c>
      <c r="G78">
        <f>((D79-D78)*(E79-E78))/2+(D79-D78)*E78</f>
        <v>33000000</v>
      </c>
      <c r="AI78" t="s">
        <v>32</v>
      </c>
      <c r="AJ78" t="s">
        <v>13</v>
      </c>
      <c r="AK78">
        <v>1</v>
      </c>
      <c r="AL78">
        <v>7.1</v>
      </c>
      <c r="AM78">
        <v>100.47169811320755</v>
      </c>
      <c r="AO78">
        <v>100.2358490566038</v>
      </c>
    </row>
    <row r="79" spans="2:41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12000000</v>
      </c>
      <c r="G79">
        <f>((D80-D79)*(E80-E79))/2+(D80-D79)*E79</f>
        <v>11500000</v>
      </c>
      <c r="AI79" t="s">
        <v>32</v>
      </c>
      <c r="AJ79" t="s">
        <v>13</v>
      </c>
      <c r="AK79">
        <v>2</v>
      </c>
      <c r="AL79">
        <v>7.1</v>
      </c>
      <c r="AM79">
        <v>100.00000000000003</v>
      </c>
      <c r="AO79">
        <v>100.47393364928911</v>
      </c>
    </row>
    <row r="80" spans="2:41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11000000</v>
      </c>
      <c r="G80">
        <f>((D81-D80)*(E81-E80))/2+(D81-D80)*E80</f>
        <v>16500000</v>
      </c>
      <c r="AI80" t="s">
        <v>32</v>
      </c>
      <c r="AJ80" t="s">
        <v>13</v>
      </c>
      <c r="AK80">
        <v>3</v>
      </c>
      <c r="AL80">
        <v>7.1</v>
      </c>
      <c r="AM80">
        <v>100.94786729857819</v>
      </c>
      <c r="AO80">
        <v>298.65682398934189</v>
      </c>
    </row>
    <row r="81" spans="2:41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22000000</v>
      </c>
      <c r="AI81" t="s">
        <v>32</v>
      </c>
      <c r="AJ81" t="s">
        <v>13</v>
      </c>
      <c r="AK81">
        <v>6</v>
      </c>
      <c r="AL81">
        <v>7.1</v>
      </c>
      <c r="AM81">
        <v>98.156682027649765</v>
      </c>
      <c r="AO81">
        <v>98.13047371524668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1600000</v>
      </c>
      <c r="F82">
        <f>(E83-E82)</f>
        <v>-1566000</v>
      </c>
      <c r="G82">
        <f>((D83-D82)*(E83-E82))/2+(D83-D82)*E82</f>
        <v>817000</v>
      </c>
      <c r="AI82" t="s">
        <v>32</v>
      </c>
      <c r="AJ82" t="s">
        <v>13</v>
      </c>
      <c r="AK82">
        <v>7</v>
      </c>
      <c r="AL82">
        <v>6.9</v>
      </c>
      <c r="AM82">
        <v>98.104265402843595</v>
      </c>
      <c r="AO82">
        <v>97.623561272850367</v>
      </c>
    </row>
    <row r="83" spans="2:41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34000</v>
      </c>
      <c r="F83">
        <f>(E85-E83)</f>
        <v>12966000</v>
      </c>
      <c r="G83">
        <f>((D85-D83)*(E85-E83))/2+(D85-D83)*E83</f>
        <v>13034000</v>
      </c>
      <c r="AI83" t="s">
        <v>32</v>
      </c>
      <c r="AJ83" t="s">
        <v>13</v>
      </c>
      <c r="AK83">
        <v>8</v>
      </c>
      <c r="AL83">
        <v>6.8</v>
      </c>
      <c r="AM83">
        <v>97.142857142857139</v>
      </c>
    </row>
    <row r="84" spans="2:41" x14ac:dyDescent="0.2">
      <c r="B84" t="s">
        <v>29</v>
      </c>
      <c r="C84" t="str">
        <f t="shared" si="20"/>
        <v>Ct3</v>
      </c>
      <c r="D84">
        <v>2</v>
      </c>
      <c r="E84">
        <f t="shared" si="21"/>
        <v>12000000</v>
      </c>
      <c r="F84">
        <f>(E85-E84)</f>
        <v>1000000</v>
      </c>
      <c r="G84">
        <f>((D86-D85)*(E86-E85))/2+(D86-D85)*E85</f>
        <v>33000000</v>
      </c>
      <c r="AI84" t="s">
        <v>32</v>
      </c>
      <c r="AJ84" t="s">
        <v>14</v>
      </c>
      <c r="AK84">
        <v>0</v>
      </c>
      <c r="AL84">
        <v>7.3666666666666671</v>
      </c>
      <c r="AM84">
        <v>100</v>
      </c>
      <c r="AO84">
        <v>100.23584905660377</v>
      </c>
    </row>
    <row r="85" spans="2:41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13000000</v>
      </c>
      <c r="F85">
        <f>(E86-E85)</f>
        <v>-4000000</v>
      </c>
      <c r="G85">
        <f>((D86-D85)*(E86-E85))/2+(D86-D85)*E85</f>
        <v>33000000</v>
      </c>
      <c r="AI85" t="s">
        <v>32</v>
      </c>
      <c r="AJ85" t="s">
        <v>14</v>
      </c>
      <c r="AK85">
        <v>1</v>
      </c>
      <c r="AL85">
        <v>7.1</v>
      </c>
      <c r="AM85">
        <v>100.47169811320755</v>
      </c>
      <c r="AO85">
        <v>99.531623704491096</v>
      </c>
    </row>
    <row r="86" spans="2:41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9000000</v>
      </c>
      <c r="G86">
        <f>((D87-D86)*(E87-E86))/2+(D87-D86)*E86</f>
        <v>9500000</v>
      </c>
      <c r="AI86" t="s">
        <v>32</v>
      </c>
      <c r="AJ86" t="s">
        <v>14</v>
      </c>
      <c r="AK86">
        <v>2</v>
      </c>
      <c r="AL86">
        <v>7</v>
      </c>
      <c r="AM86">
        <v>98.591549295774655</v>
      </c>
      <c r="AO86">
        <v>101.19150924504373</v>
      </c>
    </row>
    <row r="87" spans="2:41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10000000</v>
      </c>
      <c r="G87">
        <f>((D88-D87)*(E88-E87))/2+(D88-D87)*E87</f>
        <v>10500000</v>
      </c>
      <c r="AI87" t="s">
        <v>32</v>
      </c>
      <c r="AJ87" t="s">
        <v>14</v>
      </c>
      <c r="AK87">
        <v>3</v>
      </c>
      <c r="AL87">
        <v>7.3</v>
      </c>
      <c r="AM87">
        <v>103.7914691943128</v>
      </c>
      <c r="AO87">
        <v>302.92222683294381</v>
      </c>
    </row>
    <row r="88" spans="2:41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11000000</v>
      </c>
      <c r="AI88" t="s">
        <v>32</v>
      </c>
      <c r="AJ88" t="s">
        <v>14</v>
      </c>
      <c r="AK88">
        <v>6</v>
      </c>
      <c r="AL88">
        <v>7.1</v>
      </c>
      <c r="AM88">
        <v>98.156682027649765</v>
      </c>
      <c r="AO88">
        <v>98.13047371524668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1600000</v>
      </c>
      <c r="F89">
        <f>(E90-E89)</f>
        <v>-1564000</v>
      </c>
      <c r="G89">
        <f>((D90-D89)*(E90-E89))/2+(D90-D89)*E89</f>
        <v>818000</v>
      </c>
      <c r="AI89" t="s">
        <v>32</v>
      </c>
      <c r="AJ89" t="s">
        <v>14</v>
      </c>
      <c r="AK89">
        <v>7</v>
      </c>
      <c r="AL89">
        <v>6.9</v>
      </c>
      <c r="AM89">
        <v>98.104265402843595</v>
      </c>
      <c r="AO89">
        <v>96.909275558564659</v>
      </c>
    </row>
    <row r="90" spans="2:41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36000</v>
      </c>
      <c r="F90">
        <f>(E92-E90)</f>
        <v>7964000</v>
      </c>
      <c r="G90">
        <f>((D92-D90)*(E92-E90))/2+(D92-D90)*E90</f>
        <v>8036000</v>
      </c>
      <c r="AI90" t="s">
        <v>32</v>
      </c>
      <c r="AJ90" t="s">
        <v>14</v>
      </c>
      <c r="AK90">
        <v>8</v>
      </c>
      <c r="AL90">
        <v>6.7</v>
      </c>
      <c r="AM90">
        <v>95.714285714285722</v>
      </c>
    </row>
    <row r="91" spans="2:41" x14ac:dyDescent="0.2">
      <c r="B91" t="s">
        <v>29</v>
      </c>
      <c r="C91" t="str">
        <f t="shared" si="22"/>
        <v>Ct4</v>
      </c>
      <c r="D91">
        <v>2</v>
      </c>
      <c r="E91">
        <f t="shared" si="23"/>
        <v>10000000</v>
      </c>
      <c r="F91">
        <f>(E92-E91)</f>
        <v>-2000000</v>
      </c>
      <c r="G91">
        <f>((D93-D92)*(E93-E92))/2+(D93-D92)*E92</f>
        <v>28500000</v>
      </c>
      <c r="AI91" t="s">
        <v>32</v>
      </c>
      <c r="AJ91" t="s">
        <v>15</v>
      </c>
      <c r="AK91">
        <v>0</v>
      </c>
      <c r="AL91">
        <v>7.3666666666666671</v>
      </c>
      <c r="AM91">
        <v>100</v>
      </c>
      <c r="AO91">
        <v>101.65094339622641</v>
      </c>
    </row>
    <row r="92" spans="2:41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8000000</v>
      </c>
      <c r="F92">
        <f>(E93-E92)</f>
        <v>3000000</v>
      </c>
      <c r="G92">
        <f>((D93-D92)*(E93-E92))/2+(D93-D92)*E92</f>
        <v>28500000</v>
      </c>
      <c r="AI92" t="s">
        <v>32</v>
      </c>
      <c r="AJ92" t="s">
        <v>15</v>
      </c>
      <c r="AK92">
        <v>1</v>
      </c>
      <c r="AL92">
        <v>7.3</v>
      </c>
      <c r="AM92">
        <v>103.30188679245282</v>
      </c>
      <c r="AO92">
        <v>100.94671804411374</v>
      </c>
    </row>
    <row r="93" spans="2:41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11000000</v>
      </c>
      <c r="G93">
        <f>((D94-D93)*(E94-E93))/2+(D94-D93)*E93</f>
        <v>12000000</v>
      </c>
      <c r="AI93" t="s">
        <v>32</v>
      </c>
      <c r="AJ93" t="s">
        <v>15</v>
      </c>
      <c r="AK93">
        <v>2</v>
      </c>
      <c r="AL93">
        <v>7</v>
      </c>
      <c r="AM93">
        <v>98.591549295774655</v>
      </c>
      <c r="AO93">
        <v>100.48060877111007</v>
      </c>
    </row>
    <row r="94" spans="2:41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13000000</v>
      </c>
      <c r="G94">
        <f>((D95-D94)*(E95-E94))/2+(D95-D94)*E94</f>
        <v>10500000</v>
      </c>
      <c r="AI94" t="s">
        <v>32</v>
      </c>
      <c r="AJ94" t="s">
        <v>15</v>
      </c>
      <c r="AK94">
        <v>3</v>
      </c>
      <c r="AL94">
        <v>7.2</v>
      </c>
      <c r="AM94">
        <v>102.36966824644549</v>
      </c>
      <c r="AO94">
        <v>298.7157926922489</v>
      </c>
    </row>
    <row r="95" spans="2:41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8000000</v>
      </c>
      <c r="AI95" t="s">
        <v>32</v>
      </c>
      <c r="AJ95" t="s">
        <v>15</v>
      </c>
      <c r="AK95">
        <v>6</v>
      </c>
      <c r="AL95">
        <v>7</v>
      </c>
      <c r="AM95">
        <v>96.774193548387103</v>
      </c>
      <c r="AO95">
        <v>98.150129949548997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1200000</v>
      </c>
      <c r="F96">
        <f>(E97-E96)</f>
        <v>5800000</v>
      </c>
      <c r="G96">
        <f>((D97-D96)*(E97-E96))/2+(D97-D96)*E96</f>
        <v>4100000</v>
      </c>
      <c r="AI96" t="s">
        <v>32</v>
      </c>
      <c r="AJ96" t="s">
        <v>15</v>
      </c>
      <c r="AK96">
        <v>7</v>
      </c>
      <c r="AL96">
        <v>7</v>
      </c>
      <c r="AM96">
        <v>99.526066350710892</v>
      </c>
      <c r="AO96">
        <v>98.334461746784015</v>
      </c>
    </row>
    <row r="97" spans="2:41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7000000</v>
      </c>
      <c r="F97">
        <f>(E99-E97)</f>
        <v>203000000</v>
      </c>
      <c r="G97">
        <f>((D99-D97)*(E99-E97))/2+(D99-D97)*E97</f>
        <v>217000000</v>
      </c>
      <c r="AI97" t="s">
        <v>32</v>
      </c>
      <c r="AJ97" t="s">
        <v>15</v>
      </c>
      <c r="AK97">
        <v>8</v>
      </c>
      <c r="AL97">
        <v>6.8</v>
      </c>
      <c r="AM97">
        <v>97.142857142857139</v>
      </c>
    </row>
    <row r="98" spans="2:41" x14ac:dyDescent="0.2">
      <c r="B98" t="s">
        <v>30</v>
      </c>
      <c r="C98" t="str">
        <f t="shared" si="24"/>
        <v>At(Ct)1</v>
      </c>
      <c r="D98">
        <v>2</v>
      </c>
      <c r="E98">
        <f t="shared" si="25"/>
        <v>160000000</v>
      </c>
      <c r="F98">
        <f>(E99-E98)</f>
        <v>50000000</v>
      </c>
      <c r="G98">
        <f>((D100-D99)*(E100-E99))/2+(D100-D99)*E99</f>
        <v>645000000</v>
      </c>
      <c r="AI98" t="s">
        <v>130</v>
      </c>
      <c r="AJ98" t="s">
        <v>90</v>
      </c>
      <c r="AK98">
        <v>0</v>
      </c>
      <c r="AL98">
        <v>7.3666666666666671</v>
      </c>
      <c r="AM98">
        <v>100</v>
      </c>
      <c r="AO98">
        <v>102.35849056603774</v>
      </c>
    </row>
    <row r="99" spans="2:41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210000000</v>
      </c>
      <c r="F99">
        <f>(E100-E99)</f>
        <v>10000000</v>
      </c>
      <c r="G99">
        <f>((D100-D99)*(E100-E99))/2+(D100-D99)*E99</f>
        <v>645000000</v>
      </c>
      <c r="AI99" t="s">
        <v>130</v>
      </c>
      <c r="AJ99" t="s">
        <v>90</v>
      </c>
      <c r="AK99">
        <v>1</v>
      </c>
      <c r="AL99">
        <v>7.4</v>
      </c>
      <c r="AM99">
        <v>104.71698113207549</v>
      </c>
      <c r="AO99">
        <v>101.65426521392507</v>
      </c>
    </row>
    <row r="100" spans="2:41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220000000</v>
      </c>
      <c r="G100">
        <f>((D101-D100)*(E101-E100))/2+(D101-D100)*E100</f>
        <v>220000000</v>
      </c>
      <c r="AI100" t="s">
        <v>130</v>
      </c>
      <c r="AJ100" t="s">
        <v>90</v>
      </c>
      <c r="AK100">
        <v>2</v>
      </c>
      <c r="AL100">
        <v>7</v>
      </c>
      <c r="AM100">
        <v>98.591549295774655</v>
      </c>
      <c r="AO100">
        <v>94.793404979640883</v>
      </c>
    </row>
    <row r="101" spans="2:41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220000000</v>
      </c>
      <c r="G101">
        <f>((D102-D101)*(E102-E101))/2+(D102-D101)*E101</f>
        <v>127000000</v>
      </c>
      <c r="AI101" t="s">
        <v>130</v>
      </c>
      <c r="AJ101" t="s">
        <v>90</v>
      </c>
      <c r="AK101">
        <v>3</v>
      </c>
      <c r="AL101">
        <v>6.4</v>
      </c>
      <c r="AM101">
        <v>90.995260663507111</v>
      </c>
      <c r="AO101">
        <v>260.91685412890121</v>
      </c>
    </row>
    <row r="102" spans="2:41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34000000</v>
      </c>
      <c r="AI102" t="s">
        <v>130</v>
      </c>
      <c r="AJ102" t="s">
        <v>90</v>
      </c>
      <c r="AK102">
        <v>6</v>
      </c>
      <c r="AL102">
        <v>6</v>
      </c>
      <c r="AM102">
        <v>82.94930875576037</v>
      </c>
      <c r="AO102">
        <v>82.706881866031836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1200000</v>
      </c>
      <c r="F103">
        <f>(E104-E103)</f>
        <v>6800000</v>
      </c>
      <c r="G103">
        <f>((D104-D103)*(E104-E103))/2+(D104-D103)*E103</f>
        <v>4600000</v>
      </c>
      <c r="AI103" t="s">
        <v>130</v>
      </c>
      <c r="AJ103" t="s">
        <v>90</v>
      </c>
      <c r="AK103">
        <v>7</v>
      </c>
      <c r="AL103">
        <v>5.8</v>
      </c>
      <c r="AM103">
        <v>82.464454976303301</v>
      </c>
      <c r="AO103">
        <v>83.375084631008804</v>
      </c>
    </row>
    <row r="104" spans="2:41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8000000</v>
      </c>
      <c r="F104">
        <f>(E106-E104)</f>
        <v>152000000</v>
      </c>
      <c r="G104">
        <f>((D106-D104)*(E106-E104))/2+(D106-D104)*E104</f>
        <v>168000000</v>
      </c>
      <c r="AI104" t="s">
        <v>130</v>
      </c>
      <c r="AJ104" t="s">
        <v>90</v>
      </c>
      <c r="AK104">
        <v>8</v>
      </c>
      <c r="AL104">
        <v>5.9</v>
      </c>
      <c r="AM104">
        <v>84.285714285714292</v>
      </c>
    </row>
    <row r="105" spans="2:41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210000000</v>
      </c>
      <c r="F105">
        <f>(E106-E105)</f>
        <v>-50000000</v>
      </c>
      <c r="G105">
        <f>((D107-D106)*(E107-E106))/2+(D107-D106)*E106</f>
        <v>435000000</v>
      </c>
      <c r="AI105" t="s">
        <v>130</v>
      </c>
      <c r="AJ105" t="s">
        <v>91</v>
      </c>
      <c r="AK105">
        <v>0</v>
      </c>
      <c r="AL105">
        <v>7.3666666666666671</v>
      </c>
      <c r="AM105">
        <v>100</v>
      </c>
      <c r="AO105">
        <v>101.65094339622641</v>
      </c>
    </row>
    <row r="106" spans="2:41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160000000</v>
      </c>
      <c r="F106">
        <f>(E107-E106)</f>
        <v>-30000000</v>
      </c>
      <c r="G106">
        <f>((D107-D106)*(E107-E106))/2+(D107-D106)*E106</f>
        <v>435000000</v>
      </c>
      <c r="AI106" t="s">
        <v>130</v>
      </c>
      <c r="AJ106" t="s">
        <v>91</v>
      </c>
      <c r="AK106">
        <v>1</v>
      </c>
      <c r="AL106">
        <v>7.3</v>
      </c>
      <c r="AM106">
        <v>103.30188679245282</v>
      </c>
      <c r="AO106">
        <v>99.538267339888392</v>
      </c>
    </row>
    <row r="107" spans="2:41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130000000</v>
      </c>
      <c r="G107">
        <f>((D108-D107)*(E108-E107))/2+(D108-D107)*E107</f>
        <v>165000000</v>
      </c>
      <c r="AI107" t="s">
        <v>130</v>
      </c>
      <c r="AJ107" t="s">
        <v>91</v>
      </c>
      <c r="AK107">
        <v>2</v>
      </c>
      <c r="AL107">
        <v>6.8</v>
      </c>
      <c r="AM107">
        <v>95.774647887323965</v>
      </c>
      <c r="AO107">
        <v>94.095854749349172</v>
      </c>
    </row>
    <row r="108" spans="2:41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200000000</v>
      </c>
      <c r="G108">
        <f>((D109-D108)*(E109-E108))/2+(D109-D108)*E108</f>
        <v>130500000</v>
      </c>
      <c r="AI108" t="s">
        <v>130</v>
      </c>
      <c r="AJ108" t="s">
        <v>91</v>
      </c>
      <c r="AK108">
        <v>3</v>
      </c>
      <c r="AL108">
        <v>6.5</v>
      </c>
      <c r="AM108">
        <v>92.417061611374393</v>
      </c>
      <c r="AO108">
        <v>269.27075370738419</v>
      </c>
    </row>
    <row r="109" spans="2:41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61000000</v>
      </c>
      <c r="AI109" t="s">
        <v>130</v>
      </c>
      <c r="AJ109" t="s">
        <v>91</v>
      </c>
      <c r="AK109">
        <v>6</v>
      </c>
      <c r="AL109">
        <v>6.3</v>
      </c>
      <c r="AM109">
        <v>87.096774193548384</v>
      </c>
      <c r="AO109">
        <v>86.20241553279314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1200000</v>
      </c>
      <c r="F110">
        <f>(E111-E110)</f>
        <v>13800000</v>
      </c>
      <c r="G110">
        <f>((D111-D110)*(E111-E110))/2+(D111-D110)*E110</f>
        <v>8100000</v>
      </c>
      <c r="AI110" t="s">
        <v>130</v>
      </c>
      <c r="AJ110" t="s">
        <v>91</v>
      </c>
      <c r="AK110">
        <v>7</v>
      </c>
      <c r="AL110">
        <v>6</v>
      </c>
      <c r="AM110">
        <v>85.308056872037909</v>
      </c>
      <c r="AO110">
        <v>85.511171293161809</v>
      </c>
    </row>
    <row r="111" spans="2:41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15000000</v>
      </c>
      <c r="F111">
        <f>(E113-E111)</f>
        <v>145000000</v>
      </c>
      <c r="G111">
        <f>((D113-D111)*(E113-E111))/2+(D113-D111)*E111</f>
        <v>175000000</v>
      </c>
      <c r="AI111" t="s">
        <v>130</v>
      </c>
      <c r="AJ111" t="s">
        <v>91</v>
      </c>
      <c r="AK111">
        <v>8</v>
      </c>
      <c r="AL111">
        <v>6</v>
      </c>
      <c r="AM111">
        <v>85.714285714285708</v>
      </c>
    </row>
    <row r="112" spans="2:41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240000000</v>
      </c>
      <c r="F112">
        <f>(E113-E112)</f>
        <v>-80000000</v>
      </c>
      <c r="G112">
        <f>((D114-D113)*(E114-E113))/2+(D114-D113)*E113</f>
        <v>420000000</v>
      </c>
      <c r="AI112" t="s">
        <v>130</v>
      </c>
      <c r="AJ112" t="s">
        <v>92</v>
      </c>
      <c r="AK112">
        <v>0</v>
      </c>
      <c r="AL112">
        <v>7.3666666666666671</v>
      </c>
      <c r="AM112">
        <v>100</v>
      </c>
      <c r="AO112">
        <v>104.48113207547171</v>
      </c>
    </row>
    <row r="113" spans="2:41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160000000</v>
      </c>
      <c r="F113">
        <f>(E114-E113)</f>
        <v>-40000000</v>
      </c>
      <c r="G113">
        <f>((D114-D113)*(E114-E113))/2+(D114-D113)*E113</f>
        <v>420000000</v>
      </c>
      <c r="AI113" t="s">
        <v>130</v>
      </c>
      <c r="AJ113" t="s">
        <v>92</v>
      </c>
      <c r="AK113">
        <v>1</v>
      </c>
      <c r="AL113">
        <v>7.7</v>
      </c>
      <c r="AM113">
        <v>108.96226415094341</v>
      </c>
      <c r="AO113">
        <v>103.07268137124638</v>
      </c>
    </row>
    <row r="114" spans="2:41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120000000</v>
      </c>
      <c r="G114">
        <f>((D115-D114)*(E115-E114))/2+(D115-D114)*E114</f>
        <v>150000000</v>
      </c>
      <c r="AI114" t="s">
        <v>130</v>
      </c>
      <c r="AJ114" t="s">
        <v>92</v>
      </c>
      <c r="AK114">
        <v>2</v>
      </c>
      <c r="AL114">
        <v>6.9</v>
      </c>
      <c r="AM114">
        <v>97.183098591549324</v>
      </c>
      <c r="AO114">
        <v>95.510980575395507</v>
      </c>
    </row>
    <row r="115" spans="2:41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180000000</v>
      </c>
      <c r="G115">
        <f>((D116-D115)*(E116-E115))/2+(D116-D115)*E115</f>
        <v>130000000</v>
      </c>
      <c r="AI115" t="s">
        <v>130</v>
      </c>
      <c r="AJ115" t="s">
        <v>92</v>
      </c>
      <c r="AK115">
        <v>3</v>
      </c>
      <c r="AL115">
        <v>6.6</v>
      </c>
      <c r="AM115">
        <v>93.83886255924169</v>
      </c>
      <c r="AO115">
        <v>267.25598969139708</v>
      </c>
    </row>
    <row r="116" spans="2:41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80000000</v>
      </c>
      <c r="AI116" t="s">
        <v>130</v>
      </c>
      <c r="AJ116" t="s">
        <v>92</v>
      </c>
      <c r="AK116">
        <v>6</v>
      </c>
      <c r="AL116">
        <v>6.1</v>
      </c>
      <c r="AM116">
        <v>84.331797235023032</v>
      </c>
      <c r="AO116">
        <v>84.819927053530478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1200000</v>
      </c>
      <c r="F117">
        <f>(E118-E117)</f>
        <v>10800000</v>
      </c>
      <c r="G117">
        <f>((D118-D117)*(E118-E117))/2+(D118-D117)*E117</f>
        <v>6600000</v>
      </c>
      <c r="AI117" t="s">
        <v>130</v>
      </c>
      <c r="AJ117" t="s">
        <v>92</v>
      </c>
      <c r="AK117">
        <v>7</v>
      </c>
      <c r="AL117">
        <v>6</v>
      </c>
      <c r="AM117">
        <v>85.308056872037909</v>
      </c>
      <c r="AO117">
        <v>85.511171293161809</v>
      </c>
    </row>
    <row r="118" spans="2:41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12000000</v>
      </c>
      <c r="F118">
        <f>(E120-E118)</f>
        <v>238000000</v>
      </c>
      <c r="G118">
        <f>((D120-D118)*(E120-E118))/2+(D120-D118)*E118</f>
        <v>262000000</v>
      </c>
      <c r="AI118" t="s">
        <v>130</v>
      </c>
      <c r="AJ118" t="s">
        <v>92</v>
      </c>
      <c r="AK118">
        <v>8</v>
      </c>
      <c r="AL118">
        <v>6</v>
      </c>
      <c r="AM118">
        <v>85.714285714285708</v>
      </c>
    </row>
    <row r="119" spans="2:41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200000000</v>
      </c>
      <c r="F119">
        <f>(E120-E119)</f>
        <v>50000000</v>
      </c>
      <c r="G119">
        <f>((D121-D120)*(E121-E120))/2+(D121-D120)*E120</f>
        <v>735000000</v>
      </c>
      <c r="AI119" t="s">
        <v>130</v>
      </c>
      <c r="AJ119" t="s">
        <v>93</v>
      </c>
      <c r="AK119">
        <v>0</v>
      </c>
      <c r="AL119">
        <v>7.3666666666666671</v>
      </c>
      <c r="AM119">
        <v>100</v>
      </c>
      <c r="AO119">
        <v>103.77358490566039</v>
      </c>
    </row>
    <row r="120" spans="2:41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250000000</v>
      </c>
      <c r="F120">
        <f>(E121-E120)</f>
        <v>-10000000</v>
      </c>
      <c r="G120">
        <f>((D121-D120)*(E121-E120))/2+(D121-D120)*E120</f>
        <v>735000000</v>
      </c>
      <c r="AI120" t="s">
        <v>130</v>
      </c>
      <c r="AJ120" t="s">
        <v>93</v>
      </c>
      <c r="AK120">
        <v>1</v>
      </c>
      <c r="AL120">
        <v>7.6</v>
      </c>
      <c r="AM120">
        <v>107.54716981132076</v>
      </c>
      <c r="AO120">
        <v>100.95668349720968</v>
      </c>
    </row>
    <row r="121" spans="2:41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240000000</v>
      </c>
      <c r="G121">
        <f>((D122-D121)*(E122-E121))/2+(D122-D121)*E121</f>
        <v>185000000</v>
      </c>
      <c r="AI121" t="s">
        <v>130</v>
      </c>
      <c r="AJ121" t="s">
        <v>93</v>
      </c>
      <c r="AK121">
        <v>2</v>
      </c>
      <c r="AL121">
        <v>6.7</v>
      </c>
      <c r="AM121">
        <v>94.366197183098606</v>
      </c>
      <c r="AO121">
        <v>94.102529871170148</v>
      </c>
    </row>
    <row r="122" spans="2:41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130000000</v>
      </c>
      <c r="G122">
        <f>((D123-D122)*(E123-E122))/2+(D123-D122)*E122</f>
        <v>95000000</v>
      </c>
      <c r="AI122" t="s">
        <v>130</v>
      </c>
      <c r="AJ122" t="s">
        <v>93</v>
      </c>
      <c r="AK122">
        <v>3</v>
      </c>
      <c r="AL122">
        <v>6.6</v>
      </c>
      <c r="AM122">
        <v>93.83886255924169</v>
      </c>
      <c r="AO122">
        <v>275.5509205669731</v>
      </c>
    </row>
    <row r="123" spans="2:41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60000000</v>
      </c>
      <c r="AI123" t="s">
        <v>130</v>
      </c>
      <c r="AJ123" t="s">
        <v>93</v>
      </c>
      <c r="AK123">
        <v>6</v>
      </c>
      <c r="AL123">
        <v>6.5</v>
      </c>
      <c r="AM123">
        <v>89.861751152073737</v>
      </c>
      <c r="AO123">
        <v>89.717605433856761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1600000</v>
      </c>
      <c r="F124">
        <f>(E125-E124)</f>
        <v>-1575000</v>
      </c>
      <c r="G124">
        <f>((D125-D124)*(E125-E124))/2+(D125-D124)*E124</f>
        <v>812500</v>
      </c>
      <c r="AI124" t="s">
        <v>130</v>
      </c>
      <c r="AJ124" t="s">
        <v>93</v>
      </c>
      <c r="AK124">
        <v>7</v>
      </c>
      <c r="AL124">
        <v>6.3</v>
      </c>
      <c r="AM124">
        <v>89.5734597156398</v>
      </c>
      <c r="AO124">
        <v>88.358158429248476</v>
      </c>
    </row>
    <row r="125" spans="2:41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25000</v>
      </c>
      <c r="F125">
        <f>(E127-E125)</f>
        <v>975000</v>
      </c>
      <c r="G125">
        <f>((D127-D125)*(E127-E125))/2+(D127-D125)*E125</f>
        <v>1025000</v>
      </c>
      <c r="AI125" t="s">
        <v>130</v>
      </c>
      <c r="AJ125" t="s">
        <v>93</v>
      </c>
      <c r="AK125">
        <v>8</v>
      </c>
      <c r="AL125">
        <v>6.1</v>
      </c>
      <c r="AM125">
        <v>87.142857142857139</v>
      </c>
    </row>
    <row r="126" spans="2:41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1000000</v>
      </c>
      <c r="F126">
        <f>(E127-E126)</f>
        <v>0</v>
      </c>
      <c r="G126">
        <f>((D128-D127)*(E128-E127))/2+(D128-D127)*E127</f>
        <v>3300000</v>
      </c>
      <c r="AI126" t="s">
        <v>136</v>
      </c>
      <c r="AJ126" t="s">
        <v>96</v>
      </c>
      <c r="AK126">
        <v>0</v>
      </c>
      <c r="AL126">
        <v>7.3666666666666671</v>
      </c>
      <c r="AM126">
        <v>100</v>
      </c>
      <c r="AO126">
        <v>100</v>
      </c>
    </row>
    <row r="127" spans="2:41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1000000</v>
      </c>
      <c r="F127">
        <f>(E128-E127)</f>
        <v>200000</v>
      </c>
      <c r="G127">
        <f>((D128-D127)*(E128-E127))/2+(D128-D127)*E127</f>
        <v>3300000</v>
      </c>
      <c r="AI127" t="s">
        <v>136</v>
      </c>
      <c r="AJ127" t="s">
        <v>96</v>
      </c>
      <c r="AK127">
        <v>1</v>
      </c>
      <c r="AL127">
        <v>7.0666666666666664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1200000</v>
      </c>
      <c r="G128">
        <f>((D129-D128)*(E129-E128))/2+(D129-D128)*E128</f>
        <v>1200000</v>
      </c>
      <c r="AI128" t="s">
        <v>136</v>
      </c>
      <c r="AJ128" t="s">
        <v>96</v>
      </c>
      <c r="AK128">
        <v>2</v>
      </c>
      <c r="AL128">
        <v>7.0999999999999988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1200000</v>
      </c>
      <c r="G129">
        <f>((D130-D129)*(E130-E129))/2+(D130-D129)*E129</f>
        <v>800000</v>
      </c>
      <c r="AI129" t="s">
        <v>136</v>
      </c>
      <c r="AJ129" t="s">
        <v>96</v>
      </c>
      <c r="AK129">
        <v>3</v>
      </c>
      <c r="AL129">
        <v>7.0333333333333341</v>
      </c>
      <c r="AM129">
        <v>100</v>
      </c>
      <c r="AO129">
        <v>300</v>
      </c>
    </row>
    <row r="130" spans="2:41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400000</v>
      </c>
      <c r="AI130" t="s">
        <v>136</v>
      </c>
      <c r="AJ130" t="s">
        <v>96</v>
      </c>
      <c r="AK130">
        <v>6</v>
      </c>
      <c r="AL130">
        <v>7.2333333333333334</v>
      </c>
      <c r="AM130">
        <v>100</v>
      </c>
      <c r="AO130">
        <v>100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1600000</v>
      </c>
      <c r="F131">
        <f>(E132-E131)</f>
        <v>-1576000</v>
      </c>
      <c r="G131">
        <f>((D132-D131)*(E132-E131))/2+(D132-D131)*E131</f>
        <v>812000</v>
      </c>
      <c r="AI131" t="s">
        <v>136</v>
      </c>
      <c r="AJ131" t="s">
        <v>96</v>
      </c>
      <c r="AK131">
        <v>7</v>
      </c>
      <c r="AL131">
        <v>7.0333333333333341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24000</v>
      </c>
      <c r="F132">
        <f>(E134-E132)</f>
        <v>1076000</v>
      </c>
      <c r="G132">
        <f>((D134-D132)*(E134-E132))/2+(D134-D132)*E132</f>
        <v>1124000</v>
      </c>
      <c r="AI132" t="s">
        <v>136</v>
      </c>
      <c r="AJ132" t="s">
        <v>96</v>
      </c>
      <c r="AK132">
        <v>8</v>
      </c>
      <c r="AL132">
        <v>7</v>
      </c>
      <c r="AM132">
        <v>100</v>
      </c>
    </row>
    <row r="133" spans="2:41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1900000</v>
      </c>
      <c r="F133">
        <f>(E134-E133)</f>
        <v>-800000</v>
      </c>
      <c r="G133">
        <f>((D135-D134)*(E135-E134))/2+(D135-D134)*E134</f>
        <v>3150000</v>
      </c>
    </row>
    <row r="134" spans="2:41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1100000</v>
      </c>
      <c r="F134">
        <f>(E135-E134)</f>
        <v>-100000</v>
      </c>
      <c r="G134">
        <f>((D135-D134)*(E135-E134))/2+(D135-D134)*E134</f>
        <v>3150000</v>
      </c>
    </row>
    <row r="135" spans="2:41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1000000</v>
      </c>
      <c r="G135">
        <f>((D136-D135)*(E136-E135))/2+(D136-D135)*E135</f>
        <v>800000</v>
      </c>
    </row>
    <row r="136" spans="2:41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600000</v>
      </c>
      <c r="G136">
        <f>((D137-D136)*(E137-E136))/2+(D137-D136)*E136</f>
        <v>750000</v>
      </c>
    </row>
    <row r="137" spans="2:41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900000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1600000</v>
      </c>
      <c r="F138">
        <f>(E139-E138)</f>
        <v>-1567000</v>
      </c>
      <c r="G138">
        <f>((D139-D138)*(E139-E138))/2+(D139-D138)*E138</f>
        <v>816500</v>
      </c>
    </row>
    <row r="139" spans="2:41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33000</v>
      </c>
      <c r="F139">
        <f>(E141-E139)</f>
        <v>1367000</v>
      </c>
      <c r="G139">
        <f>((D141-D139)*(E141-E139))/2+(D141-D139)*E139</f>
        <v>1433000</v>
      </c>
    </row>
    <row r="140" spans="2:41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1500000</v>
      </c>
      <c r="F140">
        <f>(E141-E140)</f>
        <v>-100000</v>
      </c>
      <c r="G140">
        <f>((D142-D141)*(E142-E141))/2+(D142-D141)*E141</f>
        <v>3300000</v>
      </c>
    </row>
    <row r="141" spans="2:41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1400000</v>
      </c>
      <c r="F141">
        <f>(E142-E141)</f>
        <v>-600000</v>
      </c>
      <c r="G141">
        <f>((D142-D141)*(E142-E141))/2+(D142-D141)*E141</f>
        <v>3300000</v>
      </c>
    </row>
    <row r="142" spans="2:41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800000</v>
      </c>
      <c r="G142">
        <f>((D143-D142)*(E143-E142))/2+(D143-D142)*E142</f>
        <v>800000</v>
      </c>
    </row>
    <row r="143" spans="2:41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800000</v>
      </c>
      <c r="G143">
        <f>((D144-D143)*(E144-E143))/2+(D144-D143)*E143</f>
        <v>950000</v>
      </c>
    </row>
    <row r="144" spans="2:41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1100000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1600000</v>
      </c>
      <c r="F145">
        <f>(E146-E145)</f>
        <v>-1562000</v>
      </c>
      <c r="G145">
        <f>((D146-D145)*(E146-E145))/2+(D146-D145)*E145</f>
        <v>819000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38000</v>
      </c>
      <c r="F146">
        <f>(E148-E146)</f>
        <v>1062000</v>
      </c>
      <c r="G146">
        <f>((D148-D146)*(E148-E146))/2+(D148-D146)*E146</f>
        <v>1138000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1600000</v>
      </c>
      <c r="F147">
        <f>(E148-E147)</f>
        <v>-500000</v>
      </c>
      <c r="G147">
        <f>((D149-D148)*(E149-E148))/2+(D149-D148)*E148</f>
        <v>4200000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1100000</v>
      </c>
      <c r="F148">
        <f>(E149-E148)</f>
        <v>600000</v>
      </c>
      <c r="G148">
        <f>((D149-D148)*(E149-E148))/2+(D149-D148)*E148</f>
        <v>4200000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1700000</v>
      </c>
      <c r="G149">
        <f>((D150-D149)*(E150-E149))/2+(D150-D149)*E149</f>
        <v>1650000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1600000</v>
      </c>
      <c r="G150">
        <f>((D151-D150)*(E151-E150))/2+(D151-D150)*E150</f>
        <v>1450000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1300000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8DD7-9532-684F-B5C1-53B978D5A40A}">
  <dimension ref="A4:BD151"/>
  <sheetViews>
    <sheetView zoomScale="57" workbookViewId="0">
      <selection activeCell="AH3" sqref="AH3:BI139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9" width="11" bestFit="1" customWidth="1"/>
  </cols>
  <sheetData>
    <row r="4" spans="1:51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J4" t="s">
        <v>31</v>
      </c>
      <c r="AK4" t="s">
        <v>31</v>
      </c>
      <c r="AL4" t="s">
        <v>31</v>
      </c>
      <c r="AM4" t="s">
        <v>31</v>
      </c>
      <c r="AN4" t="s">
        <v>32</v>
      </c>
      <c r="AO4" t="s">
        <v>32</v>
      </c>
      <c r="AP4" t="s">
        <v>32</v>
      </c>
      <c r="AQ4" t="s">
        <v>32</v>
      </c>
      <c r="AR4" t="s">
        <v>145</v>
      </c>
      <c r="AS4" t="s">
        <v>145</v>
      </c>
      <c r="AT4" t="s">
        <v>145</v>
      </c>
      <c r="AU4" t="s">
        <v>145</v>
      </c>
    </row>
    <row r="5" spans="1:51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I5" t="s">
        <v>59</v>
      </c>
      <c r="AJ5" t="s">
        <v>60</v>
      </c>
      <c r="AK5" t="s">
        <v>61</v>
      </c>
      <c r="AL5" t="s">
        <v>62</v>
      </c>
      <c r="AM5" t="s">
        <v>63</v>
      </c>
      <c r="AN5" t="s">
        <v>64</v>
      </c>
      <c r="AO5" t="s">
        <v>65</v>
      </c>
      <c r="AP5" t="s">
        <v>66</v>
      </c>
      <c r="AQ5" t="s">
        <v>67</v>
      </c>
      <c r="AR5" t="s">
        <v>68</v>
      </c>
      <c r="AS5" t="s">
        <v>69</v>
      </c>
      <c r="AT5" t="s">
        <v>70</v>
      </c>
      <c r="AU5" t="s">
        <v>71</v>
      </c>
      <c r="AV5" t="s">
        <v>72</v>
      </c>
    </row>
    <row r="6" spans="1:51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I6" t="s">
        <v>73</v>
      </c>
      <c r="AJ6">
        <v>7.3666666666666671</v>
      </c>
      <c r="AK6">
        <v>7.3666666666666671</v>
      </c>
      <c r="AL6">
        <v>7.3666666666666671</v>
      </c>
      <c r="AM6">
        <v>7.3666666666666671</v>
      </c>
      <c r="AN6">
        <v>7.3666666666666671</v>
      </c>
      <c r="AO6">
        <v>7.3666666666666671</v>
      </c>
      <c r="AP6">
        <v>7.3666666666666671</v>
      </c>
      <c r="AQ6">
        <v>7.3666666666666671</v>
      </c>
      <c r="AR6">
        <v>7.3666666666666671</v>
      </c>
      <c r="AS6">
        <v>7.3666666666666671</v>
      </c>
      <c r="AT6">
        <v>7.3666666666666671</v>
      </c>
      <c r="AU6">
        <v>7.3666666666666671</v>
      </c>
      <c r="AV6">
        <v>7.3666666666666671</v>
      </c>
      <c r="AW6">
        <v>7.3</v>
      </c>
      <c r="AX6">
        <v>7.5</v>
      </c>
      <c r="AY6">
        <v>7.3</v>
      </c>
    </row>
    <row r="7" spans="1:51" x14ac:dyDescent="0.2">
      <c r="C7" s="53" t="s">
        <v>0</v>
      </c>
      <c r="D7" s="53">
        <v>18</v>
      </c>
      <c r="E7" s="53">
        <v>18</v>
      </c>
      <c r="F7" s="53">
        <v>18</v>
      </c>
      <c r="G7" s="53">
        <v>18</v>
      </c>
      <c r="H7" s="53">
        <v>33</v>
      </c>
      <c r="I7" s="53">
        <v>33</v>
      </c>
      <c r="J7" s="53">
        <v>33</v>
      </c>
      <c r="K7" s="53">
        <v>33</v>
      </c>
      <c r="L7" s="53">
        <v>18</v>
      </c>
      <c r="M7" s="53">
        <v>18</v>
      </c>
      <c r="N7" s="53">
        <v>18</v>
      </c>
      <c r="O7" s="53">
        <v>18</v>
      </c>
      <c r="P7" s="53">
        <v>33</v>
      </c>
      <c r="Q7" s="53">
        <v>33</v>
      </c>
      <c r="R7" s="53">
        <v>33</v>
      </c>
      <c r="S7" s="53">
        <v>33</v>
      </c>
      <c r="T7" s="54"/>
      <c r="U7" s="54"/>
      <c r="V7" s="54"/>
      <c r="W7" s="54"/>
      <c r="AI7" t="s">
        <v>74</v>
      </c>
      <c r="AJ7">
        <v>7</v>
      </c>
      <c r="AK7">
        <v>6.8</v>
      </c>
      <c r="AL7">
        <v>6.9</v>
      </c>
      <c r="AM7">
        <v>6.7</v>
      </c>
      <c r="AN7">
        <v>7</v>
      </c>
      <c r="AO7">
        <v>7.2</v>
      </c>
      <c r="AP7">
        <v>7.1</v>
      </c>
      <c r="AQ7">
        <v>7.2</v>
      </c>
      <c r="AR7">
        <v>7.5</v>
      </c>
      <c r="AS7">
        <v>7.5</v>
      </c>
      <c r="AT7">
        <v>7.5</v>
      </c>
      <c r="AU7">
        <v>7.4</v>
      </c>
      <c r="AV7">
        <v>7.0666666666666664</v>
      </c>
      <c r="AW7">
        <v>7</v>
      </c>
      <c r="AX7">
        <v>7.1</v>
      </c>
      <c r="AY7">
        <v>7.1</v>
      </c>
    </row>
    <row r="8" spans="1:51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I8" t="s">
        <v>75</v>
      </c>
      <c r="AJ8">
        <v>7</v>
      </c>
      <c r="AK8">
        <v>6.9</v>
      </c>
      <c r="AL8">
        <v>6.8</v>
      </c>
      <c r="AM8">
        <v>6.7</v>
      </c>
      <c r="AN8">
        <v>7.2</v>
      </c>
      <c r="AO8">
        <v>7.1</v>
      </c>
      <c r="AP8">
        <v>7.2</v>
      </c>
      <c r="AQ8">
        <v>7.2</v>
      </c>
      <c r="AR8">
        <v>6.7</v>
      </c>
      <c r="AS8">
        <v>6.6</v>
      </c>
      <c r="AT8">
        <v>6.7</v>
      </c>
      <c r="AU8">
        <v>6.6</v>
      </c>
      <c r="AV8">
        <v>7.0999999999999988</v>
      </c>
      <c r="AW8">
        <v>7.1</v>
      </c>
      <c r="AX8">
        <v>7.1</v>
      </c>
      <c r="AY8">
        <v>7.1</v>
      </c>
    </row>
    <row r="9" spans="1:51" x14ac:dyDescent="0.2">
      <c r="C9" s="53" t="s">
        <v>1</v>
      </c>
      <c r="D9" s="53">
        <v>18</v>
      </c>
      <c r="E9" s="53">
        <v>10</v>
      </c>
      <c r="F9" s="53">
        <v>13</v>
      </c>
      <c r="G9" s="53">
        <v>19</v>
      </c>
      <c r="H9" s="53">
        <v>15</v>
      </c>
      <c r="I9" s="53">
        <v>13</v>
      </c>
      <c r="J9" s="53">
        <v>2</v>
      </c>
      <c r="K9" s="53">
        <v>20</v>
      </c>
      <c r="L9" s="53">
        <v>15</v>
      </c>
      <c r="M9" s="53">
        <v>13</v>
      </c>
      <c r="N9" s="53">
        <v>19</v>
      </c>
      <c r="O9" s="53">
        <v>10</v>
      </c>
      <c r="P9" s="10">
        <v>17</v>
      </c>
      <c r="Q9" s="10">
        <v>11</v>
      </c>
      <c r="R9" s="10">
        <v>16</v>
      </c>
      <c r="S9" s="55">
        <v>16</v>
      </c>
      <c r="T9" s="54"/>
      <c r="U9" s="54"/>
      <c r="V9" s="54"/>
      <c r="W9" s="54"/>
      <c r="AI9" t="s">
        <v>76</v>
      </c>
      <c r="AJ9">
        <v>6.7</v>
      </c>
      <c r="AK9">
        <v>6.8</v>
      </c>
      <c r="AL9">
        <v>6.8</v>
      </c>
      <c r="AM9">
        <v>6.7</v>
      </c>
      <c r="AN9">
        <v>7.1</v>
      </c>
      <c r="AO9">
        <v>7</v>
      </c>
      <c r="AP9">
        <v>6.9</v>
      </c>
      <c r="AQ9">
        <v>7.3</v>
      </c>
      <c r="AR9">
        <v>6.3</v>
      </c>
      <c r="AS9">
        <v>6.3</v>
      </c>
      <c r="AT9">
        <v>6.4</v>
      </c>
      <c r="AU9">
        <v>6.4</v>
      </c>
      <c r="AV9">
        <v>7.0333333333333341</v>
      </c>
      <c r="AW9">
        <v>7</v>
      </c>
      <c r="AX9">
        <v>7</v>
      </c>
      <c r="AY9">
        <v>7.1</v>
      </c>
    </row>
    <row r="10" spans="1:51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I10" t="s">
        <v>77</v>
      </c>
      <c r="AJ10">
        <v>6.6</v>
      </c>
      <c r="AK10">
        <v>6.7</v>
      </c>
      <c r="AL10">
        <v>6.8</v>
      </c>
      <c r="AM10">
        <v>6.8</v>
      </c>
      <c r="AN10">
        <v>7.2</v>
      </c>
      <c r="AO10">
        <v>7</v>
      </c>
      <c r="AP10">
        <v>6.8</v>
      </c>
      <c r="AQ10">
        <v>5.8</v>
      </c>
      <c r="AR10">
        <v>5.9</v>
      </c>
      <c r="AS10">
        <v>5.8</v>
      </c>
      <c r="AT10">
        <v>5.8</v>
      </c>
      <c r="AU10">
        <v>5.8</v>
      </c>
      <c r="AV10">
        <v>7.2333333333333334</v>
      </c>
      <c r="AW10">
        <v>7.2</v>
      </c>
      <c r="AX10">
        <v>7.3</v>
      </c>
      <c r="AY10">
        <v>7.2</v>
      </c>
    </row>
    <row r="11" spans="1:51" x14ac:dyDescent="0.2">
      <c r="C11" s="53" t="s">
        <v>2</v>
      </c>
      <c r="D11" s="53">
        <v>17</v>
      </c>
      <c r="E11" s="53">
        <v>18</v>
      </c>
      <c r="F11" s="53">
        <v>11</v>
      </c>
      <c r="G11" s="53">
        <v>15</v>
      </c>
      <c r="H11" s="53">
        <v>41</v>
      </c>
      <c r="I11" s="53">
        <v>38</v>
      </c>
      <c r="J11" s="53">
        <v>49</v>
      </c>
      <c r="K11" s="53">
        <v>62</v>
      </c>
      <c r="L11" s="53">
        <v>18</v>
      </c>
      <c r="M11" s="53">
        <v>22</v>
      </c>
      <c r="N11" s="53">
        <v>21</v>
      </c>
      <c r="O11" s="53">
        <v>12</v>
      </c>
      <c r="P11" s="53">
        <v>25</v>
      </c>
      <c r="Q11" s="53">
        <v>43</v>
      </c>
      <c r="R11" s="53">
        <v>34</v>
      </c>
      <c r="S11" s="56">
        <v>44</v>
      </c>
      <c r="T11" s="54"/>
      <c r="U11" s="54"/>
      <c r="V11" s="54"/>
      <c r="W11" s="54"/>
      <c r="AI11" t="s">
        <v>78</v>
      </c>
      <c r="AJ11">
        <v>6.4</v>
      </c>
      <c r="AK11">
        <v>6.5</v>
      </c>
      <c r="AL11">
        <v>6.6</v>
      </c>
      <c r="AM11">
        <v>6.6</v>
      </c>
      <c r="AN11">
        <v>6.9</v>
      </c>
      <c r="AO11">
        <v>7</v>
      </c>
      <c r="AP11">
        <v>6.8</v>
      </c>
      <c r="AQ11">
        <v>6.8</v>
      </c>
      <c r="AR11">
        <v>5.8</v>
      </c>
      <c r="AS11">
        <v>5.6</v>
      </c>
      <c r="AT11">
        <v>5.7</v>
      </c>
      <c r="AU11">
        <v>5.8</v>
      </c>
      <c r="AV11">
        <v>7.0333333333333341</v>
      </c>
      <c r="AW11">
        <v>7</v>
      </c>
      <c r="AX11">
        <v>7.1</v>
      </c>
      <c r="AY11">
        <v>7</v>
      </c>
    </row>
    <row r="12" spans="1:51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3</v>
      </c>
      <c r="I12" s="10">
        <v>3</v>
      </c>
      <c r="J12" s="10">
        <v>3</v>
      </c>
      <c r="K12" s="10">
        <v>3</v>
      </c>
      <c r="L12" s="10">
        <v>5</v>
      </c>
      <c r="M12" s="10">
        <v>5</v>
      </c>
      <c r="N12" s="10">
        <v>5</v>
      </c>
      <c r="O12" s="10">
        <v>5</v>
      </c>
      <c r="P12" s="10">
        <v>2</v>
      </c>
      <c r="Q12" s="10">
        <v>2</v>
      </c>
      <c r="R12" s="10">
        <v>2</v>
      </c>
      <c r="S12" s="55">
        <v>2</v>
      </c>
      <c r="AI12" t="s">
        <v>79</v>
      </c>
      <c r="AJ12">
        <v>6.3</v>
      </c>
      <c r="AK12">
        <v>6.4</v>
      </c>
      <c r="AL12">
        <v>6.3</v>
      </c>
      <c r="AM12">
        <v>6.3</v>
      </c>
      <c r="AN12">
        <v>6.9</v>
      </c>
      <c r="AO12">
        <v>6.9</v>
      </c>
      <c r="AP12">
        <v>6.8</v>
      </c>
      <c r="AQ12">
        <v>6.7</v>
      </c>
      <c r="AR12">
        <v>6</v>
      </c>
      <c r="AS12">
        <v>6.1</v>
      </c>
      <c r="AT12">
        <v>5.6</v>
      </c>
      <c r="AU12">
        <v>6</v>
      </c>
      <c r="AV12">
        <v>7</v>
      </c>
      <c r="AW12">
        <v>7.1</v>
      </c>
      <c r="AX12">
        <v>7</v>
      </c>
      <c r="AY12">
        <v>6.9</v>
      </c>
    </row>
    <row r="13" spans="1:51" x14ac:dyDescent="0.2">
      <c r="A13" s="57"/>
      <c r="C13" s="53" t="s">
        <v>3</v>
      </c>
      <c r="D13" s="53">
        <v>27</v>
      </c>
      <c r="E13" s="53">
        <v>22</v>
      </c>
      <c r="F13" s="53">
        <v>42</v>
      </c>
      <c r="G13" s="53">
        <v>33</v>
      </c>
      <c r="H13" s="53">
        <v>26</v>
      </c>
      <c r="I13" s="53">
        <v>16</v>
      </c>
      <c r="J13" s="53">
        <v>10</v>
      </c>
      <c r="K13" s="53">
        <v>16</v>
      </c>
      <c r="L13" s="53">
        <v>39</v>
      </c>
      <c r="M13" s="53">
        <v>21</v>
      </c>
      <c r="N13" s="53">
        <v>33</v>
      </c>
      <c r="O13" s="53">
        <v>20</v>
      </c>
      <c r="P13" s="53">
        <v>38</v>
      </c>
      <c r="Q13" s="53">
        <v>11</v>
      </c>
      <c r="R13" s="53">
        <v>30</v>
      </c>
      <c r="S13" s="56">
        <v>50</v>
      </c>
      <c r="T13" s="54"/>
      <c r="U13" s="54"/>
      <c r="V13" s="54"/>
      <c r="W13" s="54"/>
    </row>
    <row r="14" spans="1:51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2</v>
      </c>
      <c r="Q14" s="10">
        <v>2</v>
      </c>
      <c r="R14" s="10">
        <v>2</v>
      </c>
      <c r="S14" s="55">
        <v>2</v>
      </c>
    </row>
    <row r="15" spans="1:51" x14ac:dyDescent="0.2">
      <c r="C15" s="53" t="s">
        <v>4</v>
      </c>
      <c r="D15" s="53">
        <v>40</v>
      </c>
      <c r="E15" s="53">
        <v>36</v>
      </c>
      <c r="F15" s="53">
        <v>33</v>
      </c>
      <c r="G15" s="53">
        <v>24</v>
      </c>
      <c r="H15" s="53">
        <v>9</v>
      </c>
      <c r="I15" s="53">
        <v>10</v>
      </c>
      <c r="J15" s="53">
        <v>10</v>
      </c>
      <c r="K15" s="53">
        <v>8</v>
      </c>
      <c r="L15" s="53">
        <v>19</v>
      </c>
      <c r="M15" s="53">
        <v>19</v>
      </c>
      <c r="N15" s="53">
        <v>25</v>
      </c>
      <c r="O15" s="53">
        <v>21</v>
      </c>
      <c r="P15" s="53">
        <v>41</v>
      </c>
      <c r="Q15" s="53">
        <v>41</v>
      </c>
      <c r="R15" s="53">
        <v>35</v>
      </c>
      <c r="S15" s="56">
        <v>31</v>
      </c>
      <c r="T15" s="54"/>
      <c r="U15" s="54"/>
      <c r="V15" s="54"/>
      <c r="W15" s="54"/>
    </row>
    <row r="16" spans="1:51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2</v>
      </c>
      <c r="Q16" s="10">
        <v>2</v>
      </c>
      <c r="R16" s="10">
        <v>2</v>
      </c>
      <c r="S16" s="55">
        <v>2</v>
      </c>
    </row>
    <row r="17" spans="3:51" x14ac:dyDescent="0.2">
      <c r="C17" s="53" t="s">
        <v>24</v>
      </c>
      <c r="D17" s="53">
        <v>38</v>
      </c>
      <c r="E17" s="53">
        <v>29</v>
      </c>
      <c r="F17" s="53">
        <v>34</v>
      </c>
      <c r="G17" s="53">
        <v>45</v>
      </c>
      <c r="H17" s="53">
        <v>11</v>
      </c>
      <c r="I17" s="53">
        <v>6</v>
      </c>
      <c r="J17" s="53">
        <v>6</v>
      </c>
      <c r="K17" s="53">
        <v>7</v>
      </c>
      <c r="L17" s="53">
        <v>21</v>
      </c>
      <c r="M17" s="53">
        <v>20</v>
      </c>
      <c r="N17" s="53">
        <v>15</v>
      </c>
      <c r="O17" s="53">
        <v>12</v>
      </c>
      <c r="P17" s="53">
        <v>61</v>
      </c>
      <c r="Q17" s="53">
        <v>33</v>
      </c>
      <c r="R17" s="53">
        <v>46</v>
      </c>
      <c r="S17" s="56">
        <v>45</v>
      </c>
      <c r="T17" s="54"/>
      <c r="U17" s="54"/>
      <c r="V17" s="54"/>
      <c r="W17" s="54"/>
    </row>
    <row r="18" spans="3:51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2</v>
      </c>
      <c r="Q18" s="10">
        <v>2</v>
      </c>
      <c r="R18" s="10">
        <v>2</v>
      </c>
      <c r="S18" s="55">
        <v>2</v>
      </c>
    </row>
    <row r="19" spans="3:51" x14ac:dyDescent="0.2">
      <c r="C19" s="53" t="s">
        <v>5</v>
      </c>
      <c r="D19" s="53">
        <v>36</v>
      </c>
      <c r="E19" s="53">
        <v>30</v>
      </c>
      <c r="F19" s="53">
        <v>36</v>
      </c>
      <c r="G19" s="53">
        <v>54</v>
      </c>
      <c r="H19" s="53">
        <v>44</v>
      </c>
      <c r="I19" s="53">
        <v>9</v>
      </c>
      <c r="J19" s="53">
        <v>64</v>
      </c>
      <c r="K19" s="53">
        <v>8</v>
      </c>
      <c r="L19" s="53">
        <v>17</v>
      </c>
      <c r="M19" s="53">
        <v>13</v>
      </c>
      <c r="N19" s="53">
        <v>20</v>
      </c>
      <c r="O19" s="53">
        <v>17</v>
      </c>
      <c r="P19" s="53">
        <v>40</v>
      </c>
      <c r="Q19" s="53">
        <v>39</v>
      </c>
      <c r="R19" s="53">
        <v>43</v>
      </c>
      <c r="S19" s="56">
        <v>55</v>
      </c>
      <c r="T19" s="54"/>
      <c r="U19" s="54"/>
      <c r="V19" s="54"/>
      <c r="W19" s="54"/>
    </row>
    <row r="20" spans="3:51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4</v>
      </c>
      <c r="J20" s="58">
        <v>3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10">
        <v>2</v>
      </c>
      <c r="Q20" s="10">
        <v>2</v>
      </c>
      <c r="R20" s="10">
        <v>2</v>
      </c>
      <c r="S20" s="55">
        <v>2</v>
      </c>
    </row>
    <row r="21" spans="3:51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1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1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1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1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I25" t="s">
        <v>6</v>
      </c>
      <c r="AR25" t="s">
        <v>130</v>
      </c>
      <c r="AS25" t="s">
        <v>130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</row>
    <row r="26" spans="3:51" x14ac:dyDescent="0.2">
      <c r="C26" s="61">
        <v>0</v>
      </c>
      <c r="D26" s="61">
        <f t="shared" ref="D26:S26" si="0">((D7*(5*20)*10^D8))/(5*30)</f>
        <v>1200000</v>
      </c>
      <c r="E26" s="61">
        <f t="shared" si="0"/>
        <v>1200000</v>
      </c>
      <c r="F26" s="61">
        <f t="shared" si="0"/>
        <v>1200000</v>
      </c>
      <c r="G26" s="61">
        <f t="shared" si="0"/>
        <v>1200000</v>
      </c>
      <c r="H26" s="61">
        <f t="shared" si="0"/>
        <v>2200000</v>
      </c>
      <c r="I26" s="61">
        <f t="shared" si="0"/>
        <v>2200000</v>
      </c>
      <c r="J26" s="61">
        <f t="shared" si="0"/>
        <v>2200000</v>
      </c>
      <c r="K26" s="61">
        <f t="shared" si="0"/>
        <v>2200000</v>
      </c>
      <c r="L26" s="61">
        <f t="shared" si="0"/>
        <v>1200000</v>
      </c>
      <c r="M26" s="61">
        <f t="shared" si="0"/>
        <v>1200000</v>
      </c>
      <c r="N26" s="61">
        <f t="shared" si="0"/>
        <v>1200000</v>
      </c>
      <c r="O26" s="61">
        <f t="shared" si="0"/>
        <v>1200000</v>
      </c>
      <c r="P26" s="61">
        <f t="shared" si="0"/>
        <v>2200000</v>
      </c>
      <c r="Q26" s="61">
        <f t="shared" si="0"/>
        <v>2200000</v>
      </c>
      <c r="R26" s="61">
        <f t="shared" si="0"/>
        <v>2200000</v>
      </c>
      <c r="S26" s="55">
        <f t="shared" si="0"/>
        <v>2200000</v>
      </c>
      <c r="AJ26" t="s">
        <v>8</v>
      </c>
      <c r="AK26" t="s">
        <v>9</v>
      </c>
      <c r="AL26" t="s">
        <v>10</v>
      </c>
      <c r="AM26" t="s">
        <v>11</v>
      </c>
      <c r="AN26" t="s">
        <v>12</v>
      </c>
      <c r="AO26" t="s">
        <v>13</v>
      </c>
      <c r="AP26" t="s">
        <v>14</v>
      </c>
      <c r="AQ26" t="s">
        <v>15</v>
      </c>
      <c r="AR26" t="s">
        <v>16</v>
      </c>
      <c r="AS26" t="s">
        <v>17</v>
      </c>
      <c r="AT26" t="s">
        <v>18</v>
      </c>
      <c r="AU26" t="s">
        <v>19</v>
      </c>
      <c r="AV26" t="s">
        <v>20</v>
      </c>
      <c r="AW26" t="s">
        <v>21</v>
      </c>
      <c r="AX26" t="s">
        <v>22</v>
      </c>
      <c r="AY26" t="s">
        <v>23</v>
      </c>
    </row>
    <row r="27" spans="3:51" x14ac:dyDescent="0.2">
      <c r="C27" s="10">
        <v>1</v>
      </c>
      <c r="D27" s="61">
        <f>D9*(5*20)*10^D10</f>
        <v>18000000</v>
      </c>
      <c r="E27" s="61">
        <f t="shared" ref="E27:R27" si="1">E9*(5*20)*10^E10</f>
        <v>10000000</v>
      </c>
      <c r="F27" s="61">
        <f t="shared" si="1"/>
        <v>13000000</v>
      </c>
      <c r="G27" s="61">
        <f t="shared" si="1"/>
        <v>19000000</v>
      </c>
      <c r="H27" s="61">
        <f t="shared" si="1"/>
        <v>15000</v>
      </c>
      <c r="I27" s="61">
        <f t="shared" si="1"/>
        <v>13000</v>
      </c>
      <c r="J27" s="61">
        <f t="shared" si="1"/>
        <v>2000</v>
      </c>
      <c r="K27" s="61">
        <f t="shared" si="1"/>
        <v>20000</v>
      </c>
      <c r="L27" s="61">
        <f>L9*(5*20)*10^L10</f>
        <v>15000000</v>
      </c>
      <c r="M27" s="61">
        <f t="shared" si="1"/>
        <v>13000000</v>
      </c>
      <c r="N27" s="61">
        <f t="shared" si="1"/>
        <v>19000000</v>
      </c>
      <c r="O27" s="61">
        <f t="shared" si="1"/>
        <v>10000000</v>
      </c>
      <c r="P27" s="61">
        <f t="shared" si="1"/>
        <v>170000</v>
      </c>
      <c r="Q27" s="61">
        <f t="shared" si="1"/>
        <v>110000</v>
      </c>
      <c r="R27" s="61">
        <f t="shared" si="1"/>
        <v>160000</v>
      </c>
      <c r="S27" s="55">
        <f>S9*(5*20)*10^S10</f>
        <v>160000</v>
      </c>
      <c r="AI27" t="s">
        <v>131</v>
      </c>
    </row>
    <row r="28" spans="3:51" x14ac:dyDescent="0.2">
      <c r="C28" s="10">
        <v>2</v>
      </c>
      <c r="D28" s="61">
        <f>D11*(5*20)*10^D12</f>
        <v>170000000</v>
      </c>
      <c r="E28" s="61">
        <f>E11*(5*20)*10^E12</f>
        <v>180000000</v>
      </c>
      <c r="F28" s="61">
        <f t="shared" ref="F28:S28" si="2">F11*(5*20)*10^F12</f>
        <v>110000000</v>
      </c>
      <c r="G28" s="61">
        <f t="shared" si="2"/>
        <v>150000000</v>
      </c>
      <c r="H28" s="61">
        <f t="shared" si="2"/>
        <v>4100000</v>
      </c>
      <c r="I28" s="61">
        <f t="shared" si="2"/>
        <v>3800000</v>
      </c>
      <c r="J28" s="61">
        <f t="shared" si="2"/>
        <v>4900000</v>
      </c>
      <c r="K28" s="61">
        <f t="shared" si="2"/>
        <v>6200000</v>
      </c>
      <c r="L28" s="61">
        <f t="shared" si="2"/>
        <v>180000000</v>
      </c>
      <c r="M28" s="61">
        <f t="shared" si="2"/>
        <v>220000000</v>
      </c>
      <c r="N28" s="61">
        <f t="shared" si="2"/>
        <v>210000000</v>
      </c>
      <c r="O28" s="61">
        <f t="shared" si="2"/>
        <v>120000000</v>
      </c>
      <c r="P28" s="61">
        <f t="shared" si="2"/>
        <v>250000</v>
      </c>
      <c r="Q28" s="61">
        <f t="shared" si="2"/>
        <v>430000</v>
      </c>
      <c r="R28" s="61">
        <f t="shared" si="2"/>
        <v>340000</v>
      </c>
      <c r="S28" s="61">
        <f t="shared" si="2"/>
        <v>440000</v>
      </c>
      <c r="AI28">
        <v>0</v>
      </c>
    </row>
    <row r="29" spans="3:51" x14ac:dyDescent="0.2">
      <c r="C29" s="10">
        <v>3</v>
      </c>
      <c r="D29" s="61">
        <f t="shared" ref="D29:S29" si="3">D13*(5*20)*10^D14</f>
        <v>270000000</v>
      </c>
      <c r="E29" s="61">
        <f t="shared" si="3"/>
        <v>220000000</v>
      </c>
      <c r="F29" s="61">
        <f t="shared" si="3"/>
        <v>420000000</v>
      </c>
      <c r="G29" s="61">
        <f t="shared" si="3"/>
        <v>330000000</v>
      </c>
      <c r="H29" s="61">
        <f t="shared" si="3"/>
        <v>26000000</v>
      </c>
      <c r="I29" s="61">
        <f t="shared" si="3"/>
        <v>16000000</v>
      </c>
      <c r="J29" s="61">
        <f t="shared" si="3"/>
        <v>10000000</v>
      </c>
      <c r="K29" s="61">
        <f t="shared" si="3"/>
        <v>16000000</v>
      </c>
      <c r="L29" s="61">
        <f t="shared" si="3"/>
        <v>390000000</v>
      </c>
      <c r="M29" s="61">
        <f t="shared" si="3"/>
        <v>210000000</v>
      </c>
      <c r="N29" s="61">
        <f t="shared" si="3"/>
        <v>330000000</v>
      </c>
      <c r="O29" s="61">
        <f t="shared" si="3"/>
        <v>200000000</v>
      </c>
      <c r="P29" s="61">
        <f t="shared" si="3"/>
        <v>380000</v>
      </c>
      <c r="Q29" s="61">
        <f t="shared" si="3"/>
        <v>110000</v>
      </c>
      <c r="R29" s="61">
        <f t="shared" si="3"/>
        <v>300000</v>
      </c>
      <c r="S29" s="55">
        <f t="shared" si="3"/>
        <v>500000</v>
      </c>
      <c r="AI29">
        <v>1</v>
      </c>
    </row>
    <row r="30" spans="3:51" x14ac:dyDescent="0.2">
      <c r="C30" s="10">
        <v>6</v>
      </c>
      <c r="D30" s="61">
        <f t="shared" ref="D30:S30" si="4">D15*(5*20)*10^D16</f>
        <v>400000000</v>
      </c>
      <c r="E30" s="61">
        <f t="shared" si="4"/>
        <v>360000000</v>
      </c>
      <c r="F30" s="61">
        <f t="shared" si="4"/>
        <v>330000000</v>
      </c>
      <c r="G30" s="61">
        <f t="shared" si="4"/>
        <v>240000000</v>
      </c>
      <c r="H30" s="61">
        <f t="shared" si="4"/>
        <v>9000000</v>
      </c>
      <c r="I30" s="61">
        <f t="shared" si="4"/>
        <v>10000000</v>
      </c>
      <c r="J30" s="61">
        <f t="shared" si="4"/>
        <v>10000000</v>
      </c>
      <c r="K30" s="61">
        <f t="shared" si="4"/>
        <v>8000000</v>
      </c>
      <c r="L30" s="61">
        <f t="shared" si="4"/>
        <v>190000000</v>
      </c>
      <c r="M30" s="61">
        <f t="shared" si="4"/>
        <v>190000000</v>
      </c>
      <c r="N30" s="61">
        <f t="shared" si="4"/>
        <v>250000000</v>
      </c>
      <c r="O30" s="61">
        <f t="shared" si="4"/>
        <v>210000000</v>
      </c>
      <c r="P30" s="61">
        <f t="shared" si="4"/>
        <v>410000</v>
      </c>
      <c r="Q30" s="61">
        <f t="shared" si="4"/>
        <v>410000</v>
      </c>
      <c r="R30" s="61">
        <f t="shared" si="4"/>
        <v>350000</v>
      </c>
      <c r="S30" s="55">
        <f t="shared" si="4"/>
        <v>310000</v>
      </c>
      <c r="AI30">
        <v>2</v>
      </c>
    </row>
    <row r="31" spans="3:51" x14ac:dyDescent="0.2">
      <c r="C31" s="10">
        <v>7</v>
      </c>
      <c r="D31" s="61">
        <f t="shared" ref="D31:S31" si="5">D17*(5*20)*10^D18</f>
        <v>380000000</v>
      </c>
      <c r="E31" s="61">
        <f t="shared" si="5"/>
        <v>290000000</v>
      </c>
      <c r="F31" s="61">
        <f t="shared" si="5"/>
        <v>340000000</v>
      </c>
      <c r="G31" s="61">
        <f t="shared" si="5"/>
        <v>450000000</v>
      </c>
      <c r="H31" s="61">
        <f t="shared" si="5"/>
        <v>11000000</v>
      </c>
      <c r="I31" s="61">
        <f t="shared" si="5"/>
        <v>6000000</v>
      </c>
      <c r="J31" s="61">
        <f t="shared" si="5"/>
        <v>6000000</v>
      </c>
      <c r="K31" s="61">
        <f t="shared" si="5"/>
        <v>7000000</v>
      </c>
      <c r="L31" s="61">
        <f t="shared" si="5"/>
        <v>210000000</v>
      </c>
      <c r="M31" s="61">
        <f t="shared" si="5"/>
        <v>200000000</v>
      </c>
      <c r="N31" s="61">
        <f t="shared" si="5"/>
        <v>150000000</v>
      </c>
      <c r="O31" s="61">
        <f t="shared" si="5"/>
        <v>120000000</v>
      </c>
      <c r="P31" s="61">
        <f t="shared" si="5"/>
        <v>610000</v>
      </c>
      <c r="Q31" s="61">
        <f t="shared" si="5"/>
        <v>330000</v>
      </c>
      <c r="R31" s="61">
        <f t="shared" si="5"/>
        <v>460000</v>
      </c>
      <c r="S31" s="55">
        <f t="shared" si="5"/>
        <v>450000</v>
      </c>
      <c r="AI31">
        <v>3</v>
      </c>
    </row>
    <row r="32" spans="3:51" x14ac:dyDescent="0.2">
      <c r="C32" s="10">
        <v>8</v>
      </c>
      <c r="D32" s="61">
        <f t="shared" ref="D32:S32" si="6">D19*(5*20)*10^D20</f>
        <v>360000000</v>
      </c>
      <c r="E32" s="61">
        <f t="shared" si="6"/>
        <v>300000000</v>
      </c>
      <c r="F32" s="61">
        <f t="shared" si="6"/>
        <v>360000000</v>
      </c>
      <c r="G32" s="61">
        <f t="shared" si="6"/>
        <v>540000000</v>
      </c>
      <c r="H32" s="61">
        <f t="shared" si="6"/>
        <v>4400000</v>
      </c>
      <c r="I32" s="61">
        <f t="shared" si="6"/>
        <v>9000000</v>
      </c>
      <c r="J32" s="61">
        <f t="shared" si="6"/>
        <v>6400000</v>
      </c>
      <c r="K32" s="61">
        <f t="shared" si="6"/>
        <v>8000000</v>
      </c>
      <c r="L32" s="61">
        <f t="shared" si="6"/>
        <v>170000000</v>
      </c>
      <c r="M32" s="61">
        <f t="shared" si="6"/>
        <v>130000000</v>
      </c>
      <c r="N32" s="61">
        <f t="shared" si="6"/>
        <v>200000000</v>
      </c>
      <c r="O32" s="61">
        <f t="shared" si="6"/>
        <v>170000000</v>
      </c>
      <c r="P32" s="61">
        <f t="shared" si="6"/>
        <v>400000</v>
      </c>
      <c r="Q32" s="61">
        <f t="shared" si="6"/>
        <v>390000</v>
      </c>
      <c r="R32" s="61">
        <f t="shared" si="6"/>
        <v>430000</v>
      </c>
      <c r="S32" s="55">
        <f t="shared" si="6"/>
        <v>550000</v>
      </c>
      <c r="AI32">
        <v>6</v>
      </c>
    </row>
    <row r="33" spans="2:56" x14ac:dyDescent="0.2">
      <c r="AI33">
        <v>7</v>
      </c>
    </row>
    <row r="34" spans="2:56" x14ac:dyDescent="0.2">
      <c r="AI34">
        <v>8</v>
      </c>
    </row>
    <row r="38" spans="2:56" ht="16" x14ac:dyDescent="0.2">
      <c r="N38" s="62"/>
      <c r="O38" s="41" t="s">
        <v>40</v>
      </c>
      <c r="P38" s="37" t="s">
        <v>42</v>
      </c>
      <c r="Q38" s="41" t="s">
        <v>43</v>
      </c>
    </row>
    <row r="39" spans="2:56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6" ht="16" x14ac:dyDescent="0.2">
      <c r="B40" t="s">
        <v>29</v>
      </c>
      <c r="C40" t="str">
        <f>$D$24</f>
        <v>At1</v>
      </c>
      <c r="D40">
        <f>$C$26</f>
        <v>0</v>
      </c>
      <c r="E40">
        <f>D26</f>
        <v>1200000</v>
      </c>
      <c r="F40">
        <f>(E41-E40)</f>
        <v>16800000</v>
      </c>
      <c r="G40">
        <f>((D41-D40)*(E41-E40))/2+(D41-D40)*E40</f>
        <v>9600000</v>
      </c>
      <c r="H40" t="s">
        <v>29</v>
      </c>
      <c r="I40" t="s">
        <v>31</v>
      </c>
      <c r="J40">
        <f>SUM(G40:G45)</f>
        <v>3067600000</v>
      </c>
      <c r="K40">
        <f>AVERAGE(J40:J43)</f>
        <v>2986850000</v>
      </c>
      <c r="M40" t="s">
        <v>31</v>
      </c>
      <c r="N40" s="42" t="s">
        <v>8</v>
      </c>
      <c r="O40" s="43">
        <f>MAX(E40:E46)</f>
        <v>400000000</v>
      </c>
      <c r="P40">
        <f>MAX(F40:F43)</f>
        <v>152000000</v>
      </c>
      <c r="Q40" s="42">
        <v>1</v>
      </c>
      <c r="S40" t="s">
        <v>29</v>
      </c>
      <c r="T40" t="s">
        <v>31</v>
      </c>
      <c r="U40">
        <f>SUM(G40:G45)</f>
        <v>3067600000</v>
      </c>
      <c r="V40">
        <f>AVERAGE(U40:U43)</f>
        <v>2986850000</v>
      </c>
      <c r="W40" t="s">
        <v>31</v>
      </c>
      <c r="X40">
        <f>P40</f>
        <v>152000000</v>
      </c>
      <c r="Y40">
        <f>AVERAGE(X40:X43)</f>
        <v>203000000</v>
      </c>
      <c r="Z40" t="s">
        <v>31</v>
      </c>
    </row>
    <row r="41" spans="2:56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18000000</v>
      </c>
      <c r="F41">
        <f>(E42-E41)</f>
        <v>152000000</v>
      </c>
      <c r="G41">
        <f>((D43-D41)*(E43-E41))/2+(D43-D41)*E41</f>
        <v>288000000</v>
      </c>
      <c r="H41" t="s">
        <v>29</v>
      </c>
      <c r="I41" t="s">
        <v>31</v>
      </c>
      <c r="J41">
        <f>SUM(G47:G52)</f>
        <v>2595600000</v>
      </c>
      <c r="M41" t="s">
        <v>31</v>
      </c>
      <c r="N41" s="42" t="s">
        <v>9</v>
      </c>
      <c r="O41" s="43">
        <f>MAX(E47:E53)</f>
        <v>360000000</v>
      </c>
      <c r="P41">
        <f>MAX(F47:F50)</f>
        <v>170000000</v>
      </c>
      <c r="Q41" s="42">
        <v>1</v>
      </c>
      <c r="R41" s="42"/>
      <c r="S41" t="s">
        <v>29</v>
      </c>
      <c r="T41" t="s">
        <v>31</v>
      </c>
      <c r="U41">
        <f>SUM(G47:G52)</f>
        <v>2595600000</v>
      </c>
      <c r="W41" t="s">
        <v>31</v>
      </c>
      <c r="X41">
        <f t="shared" ref="X41:X54" si="9">P41</f>
        <v>170000000</v>
      </c>
      <c r="Z41" t="s">
        <v>32</v>
      </c>
      <c r="AH41" t="s">
        <v>28</v>
      </c>
      <c r="AI41" t="s">
        <v>27</v>
      </c>
      <c r="AJ41" t="s">
        <v>26</v>
      </c>
      <c r="AK41" t="s">
        <v>80</v>
      </c>
      <c r="AL41" t="s">
        <v>81</v>
      </c>
      <c r="AN41" t="s">
        <v>34</v>
      </c>
      <c r="AO41" t="s">
        <v>28</v>
      </c>
      <c r="AP41" t="s">
        <v>6</v>
      </c>
      <c r="AQ41" t="s">
        <v>82</v>
      </c>
      <c r="AR41" t="s">
        <v>35</v>
      </c>
      <c r="AS41" t="s">
        <v>83</v>
      </c>
      <c r="AT41" t="s">
        <v>81</v>
      </c>
      <c r="AU41" t="s">
        <v>35</v>
      </c>
      <c r="AV41" t="s">
        <v>84</v>
      </c>
      <c r="AX41" t="s">
        <v>6</v>
      </c>
      <c r="AY41" t="s">
        <v>85</v>
      </c>
      <c r="AZ41" t="s">
        <v>86</v>
      </c>
      <c r="BA41" t="s">
        <v>87</v>
      </c>
      <c r="BC41" t="s">
        <v>35</v>
      </c>
      <c r="BD41" t="s">
        <v>84</v>
      </c>
    </row>
    <row r="42" spans="2:56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170000000</v>
      </c>
      <c r="F42">
        <f>(E43-E42)</f>
        <v>100000000</v>
      </c>
      <c r="G42">
        <f>((D44-D43)*(E44-E43))/2+(D44-D43)*E43</f>
        <v>1005000000</v>
      </c>
      <c r="H42" t="s">
        <v>29</v>
      </c>
      <c r="I42" t="s">
        <v>31</v>
      </c>
      <c r="J42">
        <f>SUM(G54:G59)</f>
        <v>3375100000</v>
      </c>
      <c r="M42" t="s">
        <v>31</v>
      </c>
      <c r="N42" s="42" t="s">
        <v>10</v>
      </c>
      <c r="O42" s="43">
        <f>MAX(E54:E60)</f>
        <v>420000000</v>
      </c>
      <c r="P42">
        <f>MAX(F54:F57)</f>
        <v>310000000</v>
      </c>
      <c r="Q42" s="42">
        <v>1</v>
      </c>
      <c r="R42" s="42"/>
      <c r="S42" t="s">
        <v>29</v>
      </c>
      <c r="T42" t="s">
        <v>31</v>
      </c>
      <c r="U42">
        <f>SUM(G54:G59)</f>
        <v>3375100000</v>
      </c>
      <c r="W42" t="s">
        <v>31</v>
      </c>
      <c r="X42">
        <f t="shared" si="9"/>
        <v>310000000</v>
      </c>
      <c r="Z42" t="s">
        <v>36</v>
      </c>
      <c r="AA42">
        <f>LOG10(V48/V40)</f>
        <v>-0.14465253191772168</v>
      </c>
      <c r="AB42">
        <f>AA42*2</f>
        <v>-0.28930506383544335</v>
      </c>
      <c r="AC42" s="44" t="s">
        <v>168</v>
      </c>
      <c r="AD42">
        <f>LOG10(Y48/Y40)</f>
        <v>-5.343158499887498E-2</v>
      </c>
      <c r="AE42">
        <f>AD42*2</f>
        <v>-0.10686316999774996</v>
      </c>
      <c r="AF42" s="44">
        <v>0.60499999999999998</v>
      </c>
      <c r="AH42" t="s">
        <v>31</v>
      </c>
      <c r="AI42" t="s">
        <v>8</v>
      </c>
      <c r="AJ42">
        <v>0</v>
      </c>
      <c r="AK42">
        <v>7.3666666666666671</v>
      </c>
      <c r="AL42">
        <v>100</v>
      </c>
      <c r="AN42">
        <v>99.528301886792462</v>
      </c>
      <c r="AO42" t="s">
        <v>31</v>
      </c>
      <c r="AP42" t="s">
        <v>8</v>
      </c>
      <c r="AQ42">
        <v>43.346779990242567</v>
      </c>
      <c r="AR42">
        <v>40.748252796585007</v>
      </c>
      <c r="AS42">
        <v>44.517670212893108</v>
      </c>
      <c r="AT42">
        <v>49.810981840776499</v>
      </c>
      <c r="AU42">
        <v>40.748252796585007</v>
      </c>
      <c r="AV42">
        <v>3.3706951285041482</v>
      </c>
      <c r="AX42" t="s">
        <v>150</v>
      </c>
      <c r="AY42">
        <v>55.929337560005081</v>
      </c>
      <c r="AZ42">
        <v>85.211565232141965</v>
      </c>
      <c r="BA42">
        <v>2.647299426326752</v>
      </c>
      <c r="BC42">
        <v>40.748252796585007</v>
      </c>
      <c r="BD42">
        <v>3.3706951285041482</v>
      </c>
    </row>
    <row r="43" spans="2:56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270000000</v>
      </c>
      <c r="F43">
        <f>(E44-E43)</f>
        <v>130000000</v>
      </c>
      <c r="G43">
        <f>((D44-D43)*(E44-E43))/2+(D44-D43)*E43</f>
        <v>1005000000</v>
      </c>
      <c r="H43" t="s">
        <v>29</v>
      </c>
      <c r="I43" t="s">
        <v>31</v>
      </c>
      <c r="J43">
        <f>SUM(G61:G66)</f>
        <v>2909100000</v>
      </c>
      <c r="M43" t="s">
        <v>31</v>
      </c>
      <c r="N43" s="42" t="s">
        <v>11</v>
      </c>
      <c r="O43" s="43">
        <f>MAX(E61:E67)</f>
        <v>540000000</v>
      </c>
      <c r="P43">
        <f>MAX(F61:F64)</f>
        <v>180000000</v>
      </c>
      <c r="Q43" s="42">
        <v>1</v>
      </c>
      <c r="R43" s="42"/>
      <c r="S43" t="s">
        <v>29</v>
      </c>
      <c r="T43" t="s">
        <v>31</v>
      </c>
      <c r="U43">
        <f>SUM(G61:G66)</f>
        <v>2909100000</v>
      </c>
      <c r="W43" t="s">
        <v>31</v>
      </c>
      <c r="X43">
        <f t="shared" si="9"/>
        <v>180000000</v>
      </c>
      <c r="Z43" t="s">
        <v>37</v>
      </c>
      <c r="AA43">
        <f>LOG10(V52/V44)</f>
        <v>-1.3888645119047351</v>
      </c>
      <c r="AB43">
        <f>AA43*2</f>
        <v>-2.7777290238094703</v>
      </c>
      <c r="AC43" s="44" t="s">
        <v>169</v>
      </c>
      <c r="AD43">
        <f>LOG10(Y52/Y44)</f>
        <v>-1.73115468770742</v>
      </c>
      <c r="AE43">
        <f>AD43*2</f>
        <v>-3.46230937541484</v>
      </c>
      <c r="AF43" s="44" t="s">
        <v>170</v>
      </c>
      <c r="AH43" t="s">
        <v>31</v>
      </c>
      <c r="AI43" t="s">
        <v>8</v>
      </c>
      <c r="AJ43">
        <v>1</v>
      </c>
      <c r="AK43">
        <v>7</v>
      </c>
      <c r="AL43">
        <v>99.056603773584911</v>
      </c>
      <c r="AN43">
        <v>98.82407653467979</v>
      </c>
      <c r="AO43" t="s">
        <v>31</v>
      </c>
      <c r="AP43" t="s">
        <v>9</v>
      </c>
      <c r="AQ43">
        <v>39.840753857300115</v>
      </c>
      <c r="AS43">
        <v>41.011644079950656</v>
      </c>
      <c r="AT43">
        <v>45.888076549324254</v>
      </c>
      <c r="BC43">
        <v>15.181084763420074</v>
      </c>
      <c r="BD43">
        <v>14.633189913868023</v>
      </c>
    </row>
    <row r="44" spans="2:56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400000000</v>
      </c>
      <c r="G44">
        <f>((D45-D44)*(E45-E44))/2+(D45-D44)*E44</f>
        <v>390000000</v>
      </c>
      <c r="H44" t="s">
        <v>29</v>
      </c>
      <c r="I44" t="s">
        <v>32</v>
      </c>
      <c r="J44">
        <f>SUM(G68:G73)</f>
        <v>149822500</v>
      </c>
      <c r="K44">
        <f>AVERAGE(J44:J47)</f>
        <v>112468750</v>
      </c>
      <c r="M44" t="s">
        <v>32</v>
      </c>
      <c r="N44" s="42" t="s">
        <v>12</v>
      </c>
      <c r="O44" s="43">
        <f>MAX(E68:E75)</f>
        <v>26000000</v>
      </c>
      <c r="P44">
        <f>MAX(F68:F71)</f>
        <v>21900000</v>
      </c>
      <c r="Q44" s="42">
        <v>1</v>
      </c>
      <c r="R44" s="42"/>
      <c r="S44" t="s">
        <v>29</v>
      </c>
      <c r="T44" t="s">
        <v>32</v>
      </c>
      <c r="U44">
        <f>SUM(G68:G73)</f>
        <v>149822500</v>
      </c>
      <c r="V44">
        <f>AVERAGE(U44:U47)</f>
        <v>112468750</v>
      </c>
      <c r="W44" t="s">
        <v>32</v>
      </c>
      <c r="X44">
        <f t="shared" si="9"/>
        <v>21900000</v>
      </c>
      <c r="Y44">
        <f>AVERAGE(X44:X47)</f>
        <v>12250000</v>
      </c>
      <c r="AH44" t="s">
        <v>31</v>
      </c>
      <c r="AI44" t="s">
        <v>8</v>
      </c>
      <c r="AJ44">
        <v>2</v>
      </c>
      <c r="AK44">
        <v>7</v>
      </c>
      <c r="AL44">
        <v>98.591549295774655</v>
      </c>
      <c r="AN44">
        <v>96.926106401441828</v>
      </c>
      <c r="AO44" t="s">
        <v>31</v>
      </c>
      <c r="AP44" t="s">
        <v>10</v>
      </c>
      <c r="AQ44">
        <v>36.361618029795977</v>
      </c>
      <c r="AS44">
        <v>37.532508252446519</v>
      </c>
      <c r="AT44">
        <v>41.995258917659129</v>
      </c>
      <c r="BC44">
        <v>85.211565232141965</v>
      </c>
      <c r="BD44">
        <v>2.647299426326752</v>
      </c>
    </row>
    <row r="45" spans="2:56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380000000</v>
      </c>
      <c r="G45">
        <f>((D46-D45)*(E46-E45))/2+(D46-D45)*E45</f>
        <v>370000000</v>
      </c>
      <c r="H45" t="s">
        <v>29</v>
      </c>
      <c r="I45" t="s">
        <v>32</v>
      </c>
      <c r="J45">
        <f>SUM(G75:G80)</f>
        <v>110619500</v>
      </c>
      <c r="M45" t="s">
        <v>32</v>
      </c>
      <c r="N45" s="42" t="s">
        <v>13</v>
      </c>
      <c r="O45" s="43">
        <f>MAX(E75:E81)</f>
        <v>16000000</v>
      </c>
      <c r="P45">
        <f>MAX(F75:F78)</f>
        <v>12200000</v>
      </c>
      <c r="Q45" s="42">
        <v>1</v>
      </c>
      <c r="R45" s="42"/>
      <c r="S45" t="s">
        <v>29</v>
      </c>
      <c r="T45" t="s">
        <v>32</v>
      </c>
      <c r="U45">
        <f>SUM(G75:G80)</f>
        <v>110619500</v>
      </c>
      <c r="W45" t="s">
        <v>32</v>
      </c>
      <c r="X45">
        <f t="shared" si="9"/>
        <v>12200000</v>
      </c>
      <c r="AH45" t="s">
        <v>31</v>
      </c>
      <c r="AI45" t="s">
        <v>8</v>
      </c>
      <c r="AJ45">
        <v>3</v>
      </c>
      <c r="AK45">
        <v>6.7</v>
      </c>
      <c r="AL45">
        <v>95.260663507109001</v>
      </c>
      <c r="AN45">
        <v>279.75735470766807</v>
      </c>
      <c r="AO45" t="s">
        <v>31</v>
      </c>
      <c r="AP45" t="s">
        <v>11</v>
      </c>
      <c r="AQ45">
        <v>43.443859309001368</v>
      </c>
      <c r="AS45">
        <v>44.61474953165191</v>
      </c>
      <c r="AT45">
        <v>49.919604240841117</v>
      </c>
    </row>
    <row r="46" spans="2:56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360000000</v>
      </c>
      <c r="H46" t="s">
        <v>29</v>
      </c>
      <c r="I46" t="s">
        <v>32</v>
      </c>
      <c r="J46">
        <f>SUM(G82:G87)</f>
        <v>85303000</v>
      </c>
      <c r="M46" t="s">
        <v>32</v>
      </c>
      <c r="N46" s="42" t="s">
        <v>14</v>
      </c>
      <c r="O46" s="43">
        <f>MAX(E82:E88)</f>
        <v>10000000</v>
      </c>
      <c r="P46">
        <f>MAX(F82:F85)</f>
        <v>5100000</v>
      </c>
      <c r="Q46" s="42">
        <v>1</v>
      </c>
      <c r="S46" t="s">
        <v>29</v>
      </c>
      <c r="T46" t="s">
        <v>32</v>
      </c>
      <c r="U46">
        <f>SUM(G82:G87)</f>
        <v>85303000</v>
      </c>
      <c r="W46" t="s">
        <v>32</v>
      </c>
      <c r="X46">
        <f t="shared" si="9"/>
        <v>5100000</v>
      </c>
      <c r="AH46" t="s">
        <v>31</v>
      </c>
      <c r="AI46" t="s">
        <v>8</v>
      </c>
      <c r="AJ46">
        <v>6</v>
      </c>
      <c r="AK46">
        <v>6.6</v>
      </c>
      <c r="AL46">
        <v>91.244239631336399</v>
      </c>
      <c r="AN46">
        <v>91.119750147421755</v>
      </c>
      <c r="AO46" t="s">
        <v>32</v>
      </c>
      <c r="AP46" t="s">
        <v>12</v>
      </c>
      <c r="AQ46">
        <v>1.1708902226505415</v>
      </c>
      <c r="AR46">
        <v>15.181084763420074</v>
      </c>
      <c r="AS46">
        <v>2.3417804453010831</v>
      </c>
      <c r="AT46">
        <v>2.6202265904336315</v>
      </c>
      <c r="AU46">
        <v>15.181084763420074</v>
      </c>
      <c r="AV46">
        <v>14.633189913868023</v>
      </c>
    </row>
    <row r="47" spans="2:56" ht="16" x14ac:dyDescent="0.2">
      <c r="B47" t="s">
        <v>29</v>
      </c>
      <c r="C47" t="str">
        <f>$E$24</f>
        <v>At2</v>
      </c>
      <c r="D47">
        <f>$C$26</f>
        <v>0</v>
      </c>
      <c r="E47">
        <f>E26</f>
        <v>1200000</v>
      </c>
      <c r="F47">
        <f>(E48-E47)</f>
        <v>8800000</v>
      </c>
      <c r="G47">
        <f>((D48-D47)*(E48-E47))/2+(D48-D47)*E47</f>
        <v>5600000</v>
      </c>
      <c r="H47" t="s">
        <v>29</v>
      </c>
      <c r="I47" t="s">
        <v>32</v>
      </c>
      <c r="J47">
        <f>SUM(G89:G94)</f>
        <v>104130000</v>
      </c>
      <c r="M47" t="s">
        <v>32</v>
      </c>
      <c r="N47" s="42" t="s">
        <v>15</v>
      </c>
      <c r="O47" s="43">
        <f>MAX(E89:E95)</f>
        <v>16000000</v>
      </c>
      <c r="P47">
        <f>MAX(F89:F92)</f>
        <v>9800000</v>
      </c>
      <c r="Q47" s="42">
        <v>1</v>
      </c>
      <c r="S47" t="s">
        <v>29</v>
      </c>
      <c r="T47" t="s">
        <v>32</v>
      </c>
      <c r="U47">
        <f>SUM(G89:G94)</f>
        <v>104130000</v>
      </c>
      <c r="W47" t="s">
        <v>32</v>
      </c>
      <c r="X47">
        <f t="shared" si="9"/>
        <v>9800000</v>
      </c>
      <c r="AH47" t="s">
        <v>31</v>
      </c>
      <c r="AI47" t="s">
        <v>8</v>
      </c>
      <c r="AJ47">
        <v>7</v>
      </c>
      <c r="AK47">
        <v>6.4</v>
      </c>
      <c r="AL47">
        <v>90.995260663507111</v>
      </c>
      <c r="AN47">
        <v>90.497630331753555</v>
      </c>
      <c r="AO47" t="s">
        <v>32</v>
      </c>
      <c r="AP47" t="s">
        <v>13</v>
      </c>
      <c r="AQ47">
        <v>6.7009071125486344</v>
      </c>
      <c r="AS47">
        <v>7.8717973351991759</v>
      </c>
      <c r="AT47">
        <v>8.8077824433031378</v>
      </c>
    </row>
    <row r="48" spans="2:56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10000000</v>
      </c>
      <c r="F48">
        <f>(E49-E48)</f>
        <v>170000000</v>
      </c>
      <c r="G48">
        <f>((D50-D48)*(E50-E48))/2+(D50-D48)*E48</f>
        <v>230000000</v>
      </c>
      <c r="H48" t="s">
        <v>30</v>
      </c>
      <c r="I48" t="s">
        <v>36</v>
      </c>
      <c r="J48">
        <f>SUM(G96:G101)</f>
        <v>2543100000</v>
      </c>
      <c r="K48">
        <f>AVERAGE(J48:J51)</f>
        <v>2140725000</v>
      </c>
      <c r="M48" t="s">
        <v>36</v>
      </c>
      <c r="N48" s="42" t="s">
        <v>16</v>
      </c>
      <c r="O48" s="43">
        <f>MAX(E96:E102)</f>
        <v>390000000</v>
      </c>
      <c r="P48">
        <f>MAX(F96:F98)</f>
        <v>210000000</v>
      </c>
      <c r="Q48" s="42">
        <v>1</v>
      </c>
      <c r="S48" t="s">
        <v>30</v>
      </c>
      <c r="T48" t="s">
        <v>36</v>
      </c>
      <c r="U48">
        <f>SUM(G96:G101)</f>
        <v>2543100000</v>
      </c>
      <c r="V48">
        <f>AVERAGE(U48:U51)</f>
        <v>2140725000</v>
      </c>
      <c r="W48" t="s">
        <v>36</v>
      </c>
      <c r="X48">
        <f t="shared" si="9"/>
        <v>210000000</v>
      </c>
      <c r="Y48">
        <f>AVERAGE(X48:X51)</f>
        <v>179500000</v>
      </c>
      <c r="AH48" t="s">
        <v>31</v>
      </c>
      <c r="AI48" t="s">
        <v>8</v>
      </c>
      <c r="AJ48">
        <v>8</v>
      </c>
      <c r="AK48">
        <v>6.3</v>
      </c>
      <c r="AL48">
        <v>90</v>
      </c>
      <c r="AO48" t="s">
        <v>32</v>
      </c>
      <c r="AP48" t="s">
        <v>14</v>
      </c>
      <c r="AQ48">
        <v>18.638994170751516</v>
      </c>
      <c r="AS48">
        <v>19.809884393402058</v>
      </c>
      <c r="AT48">
        <v>22.165351130658483</v>
      </c>
    </row>
    <row r="49" spans="2:48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180000000</v>
      </c>
      <c r="F49">
        <f>(E50-E49)</f>
        <v>40000000</v>
      </c>
      <c r="G49">
        <f>((D51-D50)*(E51-E50))/2+(D51-D50)*E50</f>
        <v>870000000</v>
      </c>
      <c r="H49" t="s">
        <v>30</v>
      </c>
      <c r="I49" t="s">
        <v>36</v>
      </c>
      <c r="J49">
        <f>SUM(G103:G108)</f>
        <v>1790100000</v>
      </c>
      <c r="M49" t="s">
        <v>36</v>
      </c>
      <c r="N49" s="42" t="s">
        <v>17</v>
      </c>
      <c r="O49" s="43">
        <f>MAX(E103:E109)</f>
        <v>220000000</v>
      </c>
      <c r="P49">
        <f>MAX(F103:F105)</f>
        <v>207000000</v>
      </c>
      <c r="Q49" s="42">
        <v>1</v>
      </c>
      <c r="S49" t="s">
        <v>30</v>
      </c>
      <c r="T49" t="s">
        <v>36</v>
      </c>
      <c r="U49">
        <f>SUM(G103:G108)</f>
        <v>1790100000</v>
      </c>
      <c r="W49" t="s">
        <v>36</v>
      </c>
      <c r="X49">
        <f t="shared" si="9"/>
        <v>207000000</v>
      </c>
      <c r="AH49" t="s">
        <v>31</v>
      </c>
      <c r="AI49" t="s">
        <v>9</v>
      </c>
      <c r="AJ49">
        <v>0</v>
      </c>
      <c r="AK49">
        <v>7.3666666666666671</v>
      </c>
      <c r="AL49">
        <v>100</v>
      </c>
      <c r="AN49">
        <v>98.113207547169822</v>
      </c>
      <c r="AO49" t="s">
        <v>32</v>
      </c>
      <c r="AP49" t="s">
        <v>15</v>
      </c>
      <c r="AQ49">
        <v>34.213547547729604</v>
      </c>
      <c r="AS49">
        <v>35.384437770380146</v>
      </c>
      <c r="AT49">
        <v>39.59177510408059</v>
      </c>
    </row>
    <row r="50" spans="2:48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220000000</v>
      </c>
      <c r="F50">
        <f>(E51-E50)</f>
        <v>140000000</v>
      </c>
      <c r="G50">
        <f>((D51-D50)*(E51-E50))/2+(D51-D50)*E50</f>
        <v>870000000</v>
      </c>
      <c r="H50" t="s">
        <v>30</v>
      </c>
      <c r="I50" t="s">
        <v>36</v>
      </c>
      <c r="J50">
        <f>SUM(G110:G115)</f>
        <v>2474100000</v>
      </c>
      <c r="M50" t="s">
        <v>36</v>
      </c>
      <c r="N50" s="42" t="s">
        <v>18</v>
      </c>
      <c r="O50" s="43">
        <f>MAX(E110:E116)</f>
        <v>330000000</v>
      </c>
      <c r="P50">
        <f>MAX(F110:F112)</f>
        <v>191000000</v>
      </c>
      <c r="Q50" s="42">
        <v>1</v>
      </c>
      <c r="S50" t="s">
        <v>30</v>
      </c>
      <c r="T50" t="s">
        <v>36</v>
      </c>
      <c r="U50">
        <f>SUM(G110:G115)</f>
        <v>2474100000</v>
      </c>
      <c r="W50" t="s">
        <v>36</v>
      </c>
      <c r="X50">
        <f t="shared" si="9"/>
        <v>191000000</v>
      </c>
      <c r="AH50" t="s">
        <v>31</v>
      </c>
      <c r="AI50" t="s">
        <v>9</v>
      </c>
      <c r="AJ50">
        <v>1</v>
      </c>
      <c r="AK50">
        <v>6.8</v>
      </c>
      <c r="AL50">
        <v>96.226415094339629</v>
      </c>
      <c r="AN50">
        <v>96.704756842944477</v>
      </c>
      <c r="AO50" t="s">
        <v>89</v>
      </c>
      <c r="AP50" t="s">
        <v>90</v>
      </c>
      <c r="AQ50">
        <v>81.899569527482186</v>
      </c>
      <c r="AR50">
        <v>85.211565232141965</v>
      </c>
      <c r="AS50">
        <v>83.070459750132727</v>
      </c>
      <c r="AT50">
        <v>92.94783716961966</v>
      </c>
      <c r="AU50">
        <v>85.211565232141965</v>
      </c>
      <c r="AV50">
        <v>2.647299426326752</v>
      </c>
    </row>
    <row r="51" spans="2:48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360000000</v>
      </c>
      <c r="G51">
        <f>((D52-D51)*(E52-E51))/2+(D52-D51)*E51</f>
        <v>325000000</v>
      </c>
      <c r="H51" t="s">
        <v>30</v>
      </c>
      <c r="I51" t="s">
        <v>36</v>
      </c>
      <c r="J51">
        <f>SUM(G117:G122)</f>
        <v>1755600000</v>
      </c>
      <c r="M51" t="s">
        <v>36</v>
      </c>
      <c r="N51" s="42" t="s">
        <v>19</v>
      </c>
      <c r="O51" s="43">
        <f>MAX(E117:E123)</f>
        <v>210000000</v>
      </c>
      <c r="P51">
        <f>MAX(F117:F119)</f>
        <v>110000000</v>
      </c>
      <c r="Q51" s="42">
        <v>1</v>
      </c>
      <c r="S51" t="s">
        <v>30</v>
      </c>
      <c r="T51" t="s">
        <v>36</v>
      </c>
      <c r="U51">
        <f>SUM(G117:G122)</f>
        <v>1755600000</v>
      </c>
      <c r="W51" t="s">
        <v>36</v>
      </c>
      <c r="X51">
        <f t="shared" si="9"/>
        <v>110000000</v>
      </c>
      <c r="AH51" t="s">
        <v>31</v>
      </c>
      <c r="AI51" t="s">
        <v>9</v>
      </c>
      <c r="AJ51">
        <v>2</v>
      </c>
      <c r="AK51">
        <v>6.9</v>
      </c>
      <c r="AL51">
        <v>97.183098591549324</v>
      </c>
      <c r="AN51">
        <v>96.932781523262804</v>
      </c>
      <c r="AO51" t="s">
        <v>89</v>
      </c>
      <c r="AP51" t="s">
        <v>91</v>
      </c>
      <c r="AQ51">
        <v>88.202313371681839</v>
      </c>
      <c r="AS51">
        <v>89.373203594332381</v>
      </c>
      <c r="AT51">
        <v>100</v>
      </c>
    </row>
    <row r="52" spans="2:48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290000000</v>
      </c>
      <c r="G52">
        <f>((D53-D52)*(E53-E52))/2+(D53-D52)*E52</f>
        <v>295000000</v>
      </c>
      <c r="H52" t="s">
        <v>30</v>
      </c>
      <c r="I52" t="s">
        <v>37</v>
      </c>
      <c r="J52">
        <f>SUM(G124:G129)</f>
        <v>5120000</v>
      </c>
      <c r="K52">
        <f>AVERAGE(J52:J55)</f>
        <v>4593750</v>
      </c>
      <c r="M52" t="s">
        <v>37</v>
      </c>
      <c r="N52" s="42" t="s">
        <v>20</v>
      </c>
      <c r="O52" s="43">
        <f>MAX(E125:E130)</f>
        <v>610000</v>
      </c>
      <c r="P52">
        <f>MAX(F124:F126)</f>
        <v>130000</v>
      </c>
      <c r="Q52" s="42">
        <v>1</v>
      </c>
      <c r="S52" t="s">
        <v>30</v>
      </c>
      <c r="T52" t="s">
        <v>37</v>
      </c>
      <c r="U52">
        <f>SUM(G124:G129)</f>
        <v>5120000</v>
      </c>
      <c r="V52">
        <f>AVERAGE(U52:U55)</f>
        <v>4593750</v>
      </c>
      <c r="W52" t="s">
        <v>37</v>
      </c>
      <c r="X52">
        <f>P52</f>
        <v>130000</v>
      </c>
      <c r="Y52">
        <f>AVERAGE(X52:X55)</f>
        <v>227500</v>
      </c>
      <c r="AH52" t="s">
        <v>31</v>
      </c>
      <c r="AI52" t="s">
        <v>9</v>
      </c>
      <c r="AJ52">
        <v>3</v>
      </c>
      <c r="AK52">
        <v>6.8</v>
      </c>
      <c r="AL52">
        <v>96.682464454976298</v>
      </c>
      <c r="AN52">
        <v>283.96378884836304</v>
      </c>
      <c r="AO52" t="s">
        <v>89</v>
      </c>
      <c r="AP52" t="s">
        <v>92</v>
      </c>
      <c r="AQ52">
        <v>86.09988839528296</v>
      </c>
      <c r="AS52">
        <v>87.270778617933502</v>
      </c>
      <c r="AT52">
        <v>97.647589107422121</v>
      </c>
    </row>
    <row r="53" spans="2:48" ht="16" x14ac:dyDescent="0.2">
      <c r="B53" t="s">
        <v>29</v>
      </c>
      <c r="C53" t="str">
        <f t="shared" si="10"/>
        <v>At2</v>
      </c>
      <c r="D53">
        <f>C$32</f>
        <v>8</v>
      </c>
      <c r="E53">
        <f t="shared" si="11"/>
        <v>300000000</v>
      </c>
      <c r="H53" t="s">
        <v>30</v>
      </c>
      <c r="I53" t="s">
        <v>37</v>
      </c>
      <c r="J53">
        <f>SUM(G131:G136)</f>
        <v>3665000</v>
      </c>
      <c r="M53" t="s">
        <v>37</v>
      </c>
      <c r="N53" s="42" t="s">
        <v>21</v>
      </c>
      <c r="O53" s="43">
        <f>MAX(E132:E137)</f>
        <v>430000</v>
      </c>
      <c r="P53">
        <f>MAX(F131:F133)</f>
        <v>320000</v>
      </c>
      <c r="Q53" s="42">
        <v>1</v>
      </c>
      <c r="S53" t="s">
        <v>30</v>
      </c>
      <c r="T53" t="s">
        <v>37</v>
      </c>
      <c r="U53">
        <f>SUM(G131:G136)</f>
        <v>3665000</v>
      </c>
      <c r="W53" t="s">
        <v>37</v>
      </c>
      <c r="X53">
        <f t="shared" si="9"/>
        <v>320000</v>
      </c>
      <c r="AH53" t="s">
        <v>31</v>
      </c>
      <c r="AI53" t="s">
        <v>9</v>
      </c>
      <c r="AJ53">
        <v>6</v>
      </c>
      <c r="AK53">
        <v>6.7</v>
      </c>
      <c r="AL53">
        <v>92.626728110599075</v>
      </c>
      <c r="AN53">
        <v>92.521894860986734</v>
      </c>
      <c r="AO53" t="s">
        <v>89</v>
      </c>
      <c r="AP53" t="s">
        <v>93</v>
      </c>
      <c r="AQ53">
        <v>84.644489634120873</v>
      </c>
      <c r="AS53">
        <v>85.815379856771415</v>
      </c>
      <c r="AT53">
        <v>96.019138181831281</v>
      </c>
    </row>
    <row r="54" spans="2:48" ht="16" x14ac:dyDescent="0.2">
      <c r="B54" t="s">
        <v>29</v>
      </c>
      <c r="C54" t="str">
        <f>$F$24</f>
        <v>At3</v>
      </c>
      <c r="D54">
        <f>$C$26</f>
        <v>0</v>
      </c>
      <c r="E54">
        <f>F26</f>
        <v>1200000</v>
      </c>
      <c r="F54">
        <f>(E55-E54)</f>
        <v>11800000</v>
      </c>
      <c r="G54">
        <f>((D55-D54)*(E55-E54))/2+(D55-D54)*E54</f>
        <v>7100000</v>
      </c>
      <c r="H54" t="s">
        <v>30</v>
      </c>
      <c r="I54" t="s">
        <v>37</v>
      </c>
      <c r="J54">
        <f>SUM(G138:G143)</f>
        <v>4440000</v>
      </c>
      <c r="M54" t="s">
        <v>37</v>
      </c>
      <c r="N54" s="42" t="s">
        <v>22</v>
      </c>
      <c r="O54" s="43">
        <f>MAX(E139:E144)</f>
        <v>460000</v>
      </c>
      <c r="P54">
        <f>MAX(F138:F140)</f>
        <v>180000</v>
      </c>
      <c r="Q54" s="42">
        <v>1</v>
      </c>
      <c r="S54" t="s">
        <v>30</v>
      </c>
      <c r="T54" t="s">
        <v>37</v>
      </c>
      <c r="U54">
        <f>SUM(G138:G143)</f>
        <v>4440000</v>
      </c>
      <c r="W54" t="s">
        <v>37</v>
      </c>
      <c r="X54">
        <f t="shared" si="9"/>
        <v>180000</v>
      </c>
      <c r="AH54" t="s">
        <v>31</v>
      </c>
      <c r="AI54" t="s">
        <v>9</v>
      </c>
      <c r="AJ54">
        <v>7</v>
      </c>
      <c r="AK54">
        <v>6.5</v>
      </c>
      <c r="AL54">
        <v>92.417061611374393</v>
      </c>
      <c r="AN54">
        <v>91.922816519972912</v>
      </c>
      <c r="AO54" t="s">
        <v>147</v>
      </c>
      <c r="AP54" t="s">
        <v>147</v>
      </c>
      <c r="AQ54">
        <v>55.929337560005081</v>
      </c>
    </row>
    <row r="55" spans="2:48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13000000</v>
      </c>
      <c r="F55">
        <f>(E56-E55)</f>
        <v>97000000</v>
      </c>
      <c r="G55">
        <f>((D57-D55)*(E57-E55))/2+(D57-D55)*E55</f>
        <v>433000000</v>
      </c>
      <c r="H55" t="s">
        <v>30</v>
      </c>
      <c r="I55" t="s">
        <v>37</v>
      </c>
      <c r="J55">
        <f>SUM(G145:G150)</f>
        <v>5150000</v>
      </c>
      <c r="M55" t="s">
        <v>37</v>
      </c>
      <c r="N55" s="42" t="s">
        <v>23</v>
      </c>
      <c r="O55" s="43">
        <f>MAX(E146:E151)</f>
        <v>550000</v>
      </c>
      <c r="P55">
        <f>MAX(F145:F147)</f>
        <v>280000</v>
      </c>
      <c r="Q55" s="42">
        <v>1</v>
      </c>
      <c r="S55" t="s">
        <v>30</v>
      </c>
      <c r="T55" t="s">
        <v>37</v>
      </c>
      <c r="U55">
        <f>SUM(G145:G150)</f>
        <v>5150000</v>
      </c>
      <c r="W55" t="s">
        <v>37</v>
      </c>
      <c r="X55">
        <f>P55</f>
        <v>280000</v>
      </c>
      <c r="AH55" t="s">
        <v>31</v>
      </c>
      <c r="AI55" t="s">
        <v>9</v>
      </c>
      <c r="AJ55">
        <v>8</v>
      </c>
      <c r="AK55">
        <v>6.4</v>
      </c>
      <c r="AL55">
        <v>91.428571428571431</v>
      </c>
    </row>
    <row r="56" spans="2:48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110000000</v>
      </c>
      <c r="F56">
        <f>(E57-E56)</f>
        <v>310000000</v>
      </c>
      <c r="G56">
        <f>((D58-D57)*(E58-E57))/2+(D58-D57)*E57</f>
        <v>1125000000</v>
      </c>
      <c r="N56" s="42"/>
      <c r="AH56" t="s">
        <v>31</v>
      </c>
      <c r="AI56" t="s">
        <v>10</v>
      </c>
      <c r="AJ56">
        <v>0</v>
      </c>
      <c r="AK56">
        <v>7.3666666666666671</v>
      </c>
      <c r="AL56">
        <v>100</v>
      </c>
      <c r="AN56">
        <v>98.820754716981128</v>
      </c>
      <c r="AP56" t="s">
        <v>94</v>
      </c>
      <c r="AQ56">
        <v>1.1708902226505415</v>
      </c>
    </row>
    <row r="57" spans="2:48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420000000</v>
      </c>
      <c r="F57">
        <f>(E58-E57)</f>
        <v>-90000000</v>
      </c>
      <c r="G57">
        <f>((D58-D57)*(E58-E57))/2+(D58-D57)*E57</f>
        <v>1125000000</v>
      </c>
      <c r="N57" s="42"/>
      <c r="AH57" t="s">
        <v>31</v>
      </c>
      <c r="AI57" t="s">
        <v>10</v>
      </c>
      <c r="AJ57">
        <v>1</v>
      </c>
      <c r="AK57">
        <v>6.9</v>
      </c>
      <c r="AL57">
        <v>97.64150943396227</v>
      </c>
      <c r="AN57">
        <v>96.70807866064311</v>
      </c>
      <c r="AP57" t="s">
        <v>95</v>
      </c>
      <c r="AQ57">
        <v>89.373203594332381</v>
      </c>
    </row>
    <row r="58" spans="2:48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330000000</v>
      </c>
      <c r="G58">
        <f>((D59-D58)*(E59-E58))/2+(D59-D58)*E58</f>
        <v>335000000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H58" t="s">
        <v>31</v>
      </c>
      <c r="AI58" t="s">
        <v>10</v>
      </c>
      <c r="AJ58">
        <v>2</v>
      </c>
      <c r="AK58">
        <v>6.8</v>
      </c>
      <c r="AL58">
        <v>95.774647887323965</v>
      </c>
      <c r="AN58">
        <v>96.228556171150132</v>
      </c>
    </row>
    <row r="59" spans="2:48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340000000</v>
      </c>
      <c r="G59">
        <f>((D60-D59)*(E60-E59))/2+(D60-D59)*E59</f>
        <v>350000000</v>
      </c>
      <c r="H59" s="43" t="s">
        <v>142</v>
      </c>
      <c r="I59" s="43" t="s">
        <v>38</v>
      </c>
      <c r="J59" s="63" t="s">
        <v>143</v>
      </c>
      <c r="K59" s="42"/>
      <c r="N59" s="42"/>
      <c r="AH59" t="s">
        <v>31</v>
      </c>
      <c r="AI59" t="s">
        <v>10</v>
      </c>
      <c r="AJ59">
        <v>3</v>
      </c>
      <c r="AK59">
        <v>6.8</v>
      </c>
      <c r="AL59">
        <v>96.682464454976298</v>
      </c>
      <c r="AN59">
        <v>286.03752156725704</v>
      </c>
    </row>
    <row r="60" spans="2:48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360000000</v>
      </c>
      <c r="H60" s="43" t="s">
        <v>38</v>
      </c>
      <c r="I60" s="43" t="s">
        <v>142</v>
      </c>
      <c r="J60" s="42"/>
      <c r="K60" s="42"/>
      <c r="L60" s="42"/>
      <c r="N60" s="42"/>
      <c r="AH60" t="s">
        <v>31</v>
      </c>
      <c r="AI60" t="s">
        <v>10</v>
      </c>
      <c r="AJ60">
        <v>6</v>
      </c>
      <c r="AK60">
        <v>6.8</v>
      </c>
      <c r="AL60">
        <v>94.009216589861751</v>
      </c>
      <c r="AN60">
        <v>93.924039574551728</v>
      </c>
    </row>
    <row r="61" spans="2:48" ht="16" x14ac:dyDescent="0.2">
      <c r="B61" t="s">
        <v>29</v>
      </c>
      <c r="C61" t="str">
        <f>$G$24</f>
        <v>At4</v>
      </c>
      <c r="D61">
        <f>$C$26</f>
        <v>0</v>
      </c>
      <c r="E61">
        <f>G26</f>
        <v>1200000</v>
      </c>
      <c r="F61">
        <f>(E62-E61)</f>
        <v>17800000</v>
      </c>
      <c r="G61">
        <f>((D62-D61)*(E62-E61))/2+(D62-D61)*E61</f>
        <v>10100000</v>
      </c>
      <c r="N61" s="42"/>
      <c r="AH61" t="s">
        <v>31</v>
      </c>
      <c r="AI61" t="s">
        <v>10</v>
      </c>
      <c r="AJ61">
        <v>7</v>
      </c>
      <c r="AK61">
        <v>6.6</v>
      </c>
      <c r="AL61">
        <v>93.83886255924169</v>
      </c>
      <c r="AN61">
        <v>91.919431279620852</v>
      </c>
    </row>
    <row r="62" spans="2:48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19000000</v>
      </c>
      <c r="F62">
        <f>(E63-E62)</f>
        <v>131000000</v>
      </c>
      <c r="G62">
        <f>((D64-D62)*(E64-E62))/2+(D64-D62)*E62</f>
        <v>349000000</v>
      </c>
      <c r="N62" s="42"/>
      <c r="AH62" t="s">
        <v>31</v>
      </c>
      <c r="AI62" t="s">
        <v>10</v>
      </c>
      <c r="AJ62">
        <v>8</v>
      </c>
      <c r="AK62">
        <v>6.3</v>
      </c>
      <c r="AL62">
        <v>90</v>
      </c>
    </row>
    <row r="63" spans="2:48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150000000</v>
      </c>
      <c r="F63">
        <f>(E64-E63)</f>
        <v>180000000</v>
      </c>
      <c r="G63">
        <f>((D65-D64)*(E65-E64))/2+(D65-D64)*E64</f>
        <v>855000000</v>
      </c>
      <c r="N63" s="42"/>
      <c r="AH63" t="s">
        <v>31</v>
      </c>
      <c r="AI63" t="s">
        <v>11</v>
      </c>
      <c r="AJ63">
        <v>0</v>
      </c>
      <c r="AK63">
        <v>7.3666666666666671</v>
      </c>
      <c r="AL63">
        <v>100</v>
      </c>
      <c r="AN63">
        <v>97.405660377358487</v>
      </c>
    </row>
    <row r="64" spans="2:48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330000000</v>
      </c>
      <c r="F64">
        <f>(E65-E64)</f>
        <v>-90000000</v>
      </c>
      <c r="G64">
        <f>((D65-D64)*(E65-E64))/2+(D65-D64)*E64</f>
        <v>855000000</v>
      </c>
      <c r="N64" s="42"/>
      <c r="AH64" t="s">
        <v>31</v>
      </c>
      <c r="AI64" t="s">
        <v>11</v>
      </c>
      <c r="AJ64">
        <v>1</v>
      </c>
      <c r="AK64">
        <v>6.7</v>
      </c>
      <c r="AL64">
        <v>94.811320754716988</v>
      </c>
      <c r="AN64">
        <v>94.588758968907797</v>
      </c>
    </row>
    <row r="65" spans="2:40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240000000</v>
      </c>
      <c r="G65">
        <f>((D66-D65)*(E66-E65))/2+(D66-D65)*E65</f>
        <v>345000000</v>
      </c>
      <c r="N65" s="42"/>
      <c r="AH65" t="s">
        <v>31</v>
      </c>
      <c r="AI65" t="s">
        <v>11</v>
      </c>
      <c r="AJ65">
        <v>2</v>
      </c>
      <c r="AK65">
        <v>6.7</v>
      </c>
      <c r="AL65">
        <v>94.366197183098606</v>
      </c>
      <c r="AN65">
        <v>94.813430345103797</v>
      </c>
    </row>
    <row r="66" spans="2:40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450000000</v>
      </c>
      <c r="G66">
        <f>((D67-D66)*(E67-E66))/2+(D67-D66)*E66</f>
        <v>495000000</v>
      </c>
      <c r="N66" s="42"/>
      <c r="AH66" t="s">
        <v>31</v>
      </c>
      <c r="AI66" t="s">
        <v>11</v>
      </c>
      <c r="AJ66">
        <v>3</v>
      </c>
      <c r="AK66">
        <v>6.7</v>
      </c>
      <c r="AL66">
        <v>95.260663507109001</v>
      </c>
      <c r="AN66">
        <v>283.90482014545609</v>
      </c>
    </row>
    <row r="67" spans="2:40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540000000</v>
      </c>
      <c r="N67" s="42"/>
      <c r="AH67" t="s">
        <v>31</v>
      </c>
      <c r="AI67" t="s">
        <v>11</v>
      </c>
      <c r="AJ67">
        <v>6</v>
      </c>
      <c r="AK67">
        <v>6.8</v>
      </c>
      <c r="AL67">
        <v>94.009216589861751</v>
      </c>
      <c r="AN67">
        <v>93.924039574551728</v>
      </c>
    </row>
    <row r="68" spans="2:40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2200000</v>
      </c>
      <c r="F68">
        <f>(E69-E68)</f>
        <v>-2185000</v>
      </c>
      <c r="G68">
        <f>((D69-D68)*(E69-E68))/2+(D69-D68)*E68</f>
        <v>1107500</v>
      </c>
      <c r="N68" s="42"/>
      <c r="AH68" t="s">
        <v>31</v>
      </c>
      <c r="AI68" t="s">
        <v>11</v>
      </c>
      <c r="AJ68">
        <v>7</v>
      </c>
      <c r="AK68">
        <v>6.6</v>
      </c>
      <c r="AL68">
        <v>93.83886255924169</v>
      </c>
      <c r="AN68">
        <v>91.919431279620852</v>
      </c>
    </row>
    <row r="69" spans="2:40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15000</v>
      </c>
      <c r="F69">
        <f>(E70-E69)</f>
        <v>4085000</v>
      </c>
      <c r="G69">
        <f>((D71-D69)*(E71-E69))/2+(D71-D69)*E69</f>
        <v>26015000</v>
      </c>
      <c r="AH69" t="s">
        <v>31</v>
      </c>
      <c r="AI69" t="s">
        <v>11</v>
      </c>
      <c r="AJ69">
        <v>8</v>
      </c>
      <c r="AK69">
        <v>6.3</v>
      </c>
      <c r="AL69">
        <v>90</v>
      </c>
    </row>
    <row r="70" spans="2:40" x14ac:dyDescent="0.2">
      <c r="B70" t="s">
        <v>29</v>
      </c>
      <c r="C70" t="str">
        <f t="shared" si="16"/>
        <v>Ct1</v>
      </c>
      <c r="D70">
        <v>2</v>
      </c>
      <c r="E70">
        <f t="shared" si="17"/>
        <v>4100000</v>
      </c>
      <c r="F70">
        <f>(E71-E70)</f>
        <v>21900000</v>
      </c>
      <c r="G70">
        <f>((D72-D71)*(E72-E71))/2+(D72-D71)*E71</f>
        <v>52500000</v>
      </c>
      <c r="AH70" t="s">
        <v>32</v>
      </c>
      <c r="AI70" t="s">
        <v>12</v>
      </c>
      <c r="AJ70">
        <v>0</v>
      </c>
      <c r="AK70">
        <v>7.3666666666666671</v>
      </c>
      <c r="AL70">
        <v>100</v>
      </c>
      <c r="AN70">
        <v>99.528301886792462</v>
      </c>
    </row>
    <row r="71" spans="2:40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26000000</v>
      </c>
      <c r="F71">
        <f>(E72-E71)</f>
        <v>-17000000</v>
      </c>
      <c r="G71">
        <f>((D72-D71)*(E72-E71))/2+(D72-D71)*E71</f>
        <v>52500000</v>
      </c>
      <c r="AH71" t="s">
        <v>32</v>
      </c>
      <c r="AI71" t="s">
        <v>12</v>
      </c>
      <c r="AJ71">
        <v>1</v>
      </c>
      <c r="AK71">
        <v>7</v>
      </c>
      <c r="AL71">
        <v>99.056603773584911</v>
      </c>
      <c r="AN71">
        <v>100.23252723890513</v>
      </c>
    </row>
    <row r="72" spans="2:40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9000000</v>
      </c>
      <c r="G72">
        <f>((D73-D72)*(E73-E72))/2+(D73-D72)*E72</f>
        <v>10000000</v>
      </c>
      <c r="AH72" t="s">
        <v>32</v>
      </c>
      <c r="AI72" t="s">
        <v>12</v>
      </c>
      <c r="AJ72">
        <v>2</v>
      </c>
      <c r="AK72">
        <v>7.2</v>
      </c>
      <c r="AL72">
        <v>101.40845070422537</v>
      </c>
      <c r="AN72">
        <v>101.17815900140178</v>
      </c>
    </row>
    <row r="73" spans="2:40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11000000</v>
      </c>
      <c r="G73">
        <f>((D74-D73)*(E74-E73))/2+(D74-D73)*E73</f>
        <v>7700000</v>
      </c>
      <c r="AH73" t="s">
        <v>32</v>
      </c>
      <c r="AI73" t="s">
        <v>12</v>
      </c>
      <c r="AJ73">
        <v>3</v>
      </c>
      <c r="AK73">
        <v>7.1</v>
      </c>
      <c r="AL73">
        <v>100.94786729857819</v>
      </c>
      <c r="AN73">
        <v>300.73055670823589</v>
      </c>
    </row>
    <row r="74" spans="2:40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4400000</v>
      </c>
      <c r="AH74" t="s">
        <v>32</v>
      </c>
      <c r="AI74" t="s">
        <v>12</v>
      </c>
      <c r="AJ74">
        <v>6</v>
      </c>
      <c r="AK74">
        <v>7.2</v>
      </c>
      <c r="AL74">
        <v>99.539170506912441</v>
      </c>
      <c r="AN74">
        <v>98.821717954878011</v>
      </c>
    </row>
    <row r="75" spans="2:40" x14ac:dyDescent="0.2">
      <c r="B75" t="s">
        <v>29</v>
      </c>
      <c r="C75" t="str">
        <f>$I$24</f>
        <v>Ct2</v>
      </c>
      <c r="D75">
        <f>$C$26</f>
        <v>0</v>
      </c>
      <c r="E75">
        <f>I26</f>
        <v>2200000</v>
      </c>
      <c r="F75">
        <f>(E76-E75)</f>
        <v>-2187000</v>
      </c>
      <c r="G75">
        <f>((D76-D75)*(E76-E75))/2+(D76-D75)*E75</f>
        <v>1106500</v>
      </c>
      <c r="AH75" t="s">
        <v>32</v>
      </c>
      <c r="AI75" t="s">
        <v>12</v>
      </c>
      <c r="AJ75">
        <v>7</v>
      </c>
      <c r="AK75">
        <v>6.9</v>
      </c>
      <c r="AL75">
        <v>98.104265402843595</v>
      </c>
      <c r="AN75">
        <v>98.337846987136089</v>
      </c>
    </row>
    <row r="76" spans="2:40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13000</v>
      </c>
      <c r="F76">
        <f>(E77-E76)</f>
        <v>3787000</v>
      </c>
      <c r="G76">
        <f>((D78-D76)*(E78-E76))/2+(D78-D76)*E76</f>
        <v>16013000</v>
      </c>
      <c r="AH76" t="s">
        <v>32</v>
      </c>
      <c r="AI76" t="s">
        <v>12</v>
      </c>
      <c r="AJ76">
        <v>8</v>
      </c>
      <c r="AK76">
        <v>6.9</v>
      </c>
      <c r="AL76">
        <v>98.571428571428584</v>
      </c>
    </row>
    <row r="77" spans="2:40" x14ac:dyDescent="0.2">
      <c r="B77" t="s">
        <v>29</v>
      </c>
      <c r="C77" t="str">
        <f t="shared" si="18"/>
        <v>Ct2</v>
      </c>
      <c r="D77">
        <v>2</v>
      </c>
      <c r="E77">
        <f t="shared" si="19"/>
        <v>3800000</v>
      </c>
      <c r="F77">
        <f>(E78-E77)</f>
        <v>12200000</v>
      </c>
      <c r="G77">
        <f>((D79-D78)*(E79-E78))/2+(D79-D78)*E78</f>
        <v>39000000</v>
      </c>
      <c r="AH77" t="s">
        <v>32</v>
      </c>
      <c r="AI77" t="s">
        <v>13</v>
      </c>
      <c r="AJ77">
        <v>0</v>
      </c>
      <c r="AK77">
        <v>7.3666666666666671</v>
      </c>
      <c r="AL77">
        <v>100</v>
      </c>
      <c r="AN77">
        <v>100.9433962264151</v>
      </c>
    </row>
    <row r="78" spans="2:40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16000000</v>
      </c>
      <c r="F78">
        <f>(E79-E78)</f>
        <v>-6000000</v>
      </c>
      <c r="G78">
        <f>((D79-D78)*(E79-E78))/2+(D79-D78)*E78</f>
        <v>39000000</v>
      </c>
      <c r="AH78" t="s">
        <v>32</v>
      </c>
      <c r="AI78" t="s">
        <v>13</v>
      </c>
      <c r="AJ78">
        <v>1</v>
      </c>
      <c r="AK78">
        <v>7.2</v>
      </c>
      <c r="AL78">
        <v>101.88679245283019</v>
      </c>
      <c r="AN78">
        <v>100.9433962264151</v>
      </c>
    </row>
    <row r="79" spans="2:40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10000000</v>
      </c>
      <c r="G79">
        <f>((D80-D79)*(E80-E79))/2+(D80-D79)*E79</f>
        <v>8000000</v>
      </c>
      <c r="AH79" t="s">
        <v>32</v>
      </c>
      <c r="AI79" t="s">
        <v>13</v>
      </c>
      <c r="AJ79">
        <v>2</v>
      </c>
      <c r="AK79">
        <v>7.1</v>
      </c>
      <c r="AL79">
        <v>100.00000000000003</v>
      </c>
      <c r="AN79">
        <v>99.76303317535546</v>
      </c>
    </row>
    <row r="80" spans="2:40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6000000</v>
      </c>
      <c r="G80">
        <f>((D81-D80)*(E81-E80))/2+(D81-D80)*E80</f>
        <v>7500000</v>
      </c>
      <c r="AH80" t="s">
        <v>32</v>
      </c>
      <c r="AI80" t="s">
        <v>13</v>
      </c>
      <c r="AJ80">
        <v>3</v>
      </c>
      <c r="AK80">
        <v>7</v>
      </c>
      <c r="AL80">
        <v>99.526066350710892</v>
      </c>
      <c r="AN80">
        <v>294.45038984864698</v>
      </c>
    </row>
    <row r="81" spans="2:40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9000000</v>
      </c>
      <c r="AH81" t="s">
        <v>32</v>
      </c>
      <c r="AI81" t="s">
        <v>13</v>
      </c>
      <c r="AJ81">
        <v>6</v>
      </c>
      <c r="AK81">
        <v>7</v>
      </c>
      <c r="AL81">
        <v>96.774193548387103</v>
      </c>
      <c r="AN81">
        <v>98.150129949548997</v>
      </c>
    </row>
    <row r="82" spans="2:40" x14ac:dyDescent="0.2">
      <c r="B82" t="s">
        <v>29</v>
      </c>
      <c r="C82" t="str">
        <f>$J$24</f>
        <v>Ct3</v>
      </c>
      <c r="D82">
        <f>$C$26</f>
        <v>0</v>
      </c>
      <c r="E82">
        <f>J26</f>
        <v>2200000</v>
      </c>
      <c r="F82">
        <f>(E83-E82)</f>
        <v>-2198000</v>
      </c>
      <c r="G82">
        <f>((D83-D82)*(E83-E82))/2+(D83-D82)*E82</f>
        <v>1101000</v>
      </c>
      <c r="AH82" t="s">
        <v>32</v>
      </c>
      <c r="AI82" t="s">
        <v>13</v>
      </c>
      <c r="AJ82">
        <v>7</v>
      </c>
      <c r="AK82">
        <v>7</v>
      </c>
      <c r="AL82">
        <v>99.526066350710892</v>
      </c>
      <c r="AN82">
        <v>99.048747461069738</v>
      </c>
    </row>
    <row r="83" spans="2:40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2000</v>
      </c>
      <c r="F83">
        <f>(E84-E83)</f>
        <v>4898000</v>
      </c>
      <c r="G83">
        <f>((D85-D83)*(E85-E83))/2+(D85-D83)*E83</f>
        <v>10002000</v>
      </c>
      <c r="AH83" t="s">
        <v>32</v>
      </c>
      <c r="AI83" t="s">
        <v>13</v>
      </c>
      <c r="AJ83">
        <v>8</v>
      </c>
      <c r="AK83">
        <v>6.9</v>
      </c>
      <c r="AL83">
        <v>98.571428571428584</v>
      </c>
    </row>
    <row r="84" spans="2:40" x14ac:dyDescent="0.2">
      <c r="B84" t="s">
        <v>29</v>
      </c>
      <c r="C84" t="str">
        <f t="shared" si="20"/>
        <v>Ct3</v>
      </c>
      <c r="D84">
        <v>2</v>
      </c>
      <c r="E84">
        <f t="shared" si="21"/>
        <v>4900000</v>
      </c>
      <c r="F84">
        <f>(E85-E84)</f>
        <v>5100000</v>
      </c>
      <c r="G84">
        <f>((D86-D85)*(E86-E85))/2+(D86-D85)*E85</f>
        <v>30000000</v>
      </c>
      <c r="AH84" t="s">
        <v>32</v>
      </c>
      <c r="AI84" t="s">
        <v>14</v>
      </c>
      <c r="AJ84">
        <v>0</v>
      </c>
      <c r="AK84">
        <v>7.3666666666666671</v>
      </c>
      <c r="AL84">
        <v>100</v>
      </c>
      <c r="AN84">
        <v>100.23584905660377</v>
      </c>
    </row>
    <row r="85" spans="2:40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10000000</v>
      </c>
      <c r="F85">
        <f>(E86-E85)</f>
        <v>0</v>
      </c>
      <c r="G85">
        <f>((D86-D85)*(E86-E85))/2+(D86-D85)*E85</f>
        <v>30000000</v>
      </c>
      <c r="AH85" t="s">
        <v>32</v>
      </c>
      <c r="AI85" t="s">
        <v>14</v>
      </c>
      <c r="AJ85">
        <v>1</v>
      </c>
      <c r="AK85">
        <v>7.1</v>
      </c>
      <c r="AL85">
        <v>100.47169811320755</v>
      </c>
      <c r="AN85">
        <v>100.94007440871647</v>
      </c>
    </row>
    <row r="86" spans="2:40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10000000</v>
      </c>
      <c r="G86">
        <f>((D87-D86)*(E87-E86))/2+(D87-D86)*E86</f>
        <v>8000000</v>
      </c>
      <c r="AH86" t="s">
        <v>32</v>
      </c>
      <c r="AI86" t="s">
        <v>14</v>
      </c>
      <c r="AJ86">
        <v>2</v>
      </c>
      <c r="AK86">
        <v>7.2</v>
      </c>
      <c r="AL86">
        <v>101.40845070422537</v>
      </c>
      <c r="AN86">
        <v>99.756358053534484</v>
      </c>
    </row>
    <row r="87" spans="2:40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6000000</v>
      </c>
      <c r="G87">
        <f>((D88-D87)*(E88-E87))/2+(D88-D87)*E87</f>
        <v>6200000</v>
      </c>
      <c r="AH87" t="s">
        <v>32</v>
      </c>
      <c r="AI87" t="s">
        <v>14</v>
      </c>
      <c r="AJ87">
        <v>3</v>
      </c>
      <c r="AK87">
        <v>6.9</v>
      </c>
      <c r="AL87">
        <v>98.104265402843595</v>
      </c>
      <c r="AN87">
        <v>288.17022298905806</v>
      </c>
    </row>
    <row r="88" spans="2:40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6400000</v>
      </c>
      <c r="AH88" t="s">
        <v>32</v>
      </c>
      <c r="AI88" t="s">
        <v>14</v>
      </c>
      <c r="AJ88">
        <v>6</v>
      </c>
      <c r="AK88">
        <v>6.8</v>
      </c>
      <c r="AL88">
        <v>94.009216589861751</v>
      </c>
      <c r="AN88">
        <v>95.345840522419024</v>
      </c>
    </row>
    <row r="89" spans="2:40" x14ac:dyDescent="0.2">
      <c r="B89" t="s">
        <v>29</v>
      </c>
      <c r="C89" t="str">
        <f>$K$24</f>
        <v>Ct4</v>
      </c>
      <c r="D89">
        <f>$C$26</f>
        <v>0</v>
      </c>
      <c r="E89">
        <f>K26</f>
        <v>2200000</v>
      </c>
      <c r="F89">
        <f>(E90-E89)</f>
        <v>-2180000</v>
      </c>
      <c r="G89">
        <f>((D90-D89)*(E90-E89))/2+(D90-D89)*E89</f>
        <v>1110000</v>
      </c>
      <c r="AH89" t="s">
        <v>32</v>
      </c>
      <c r="AI89" t="s">
        <v>14</v>
      </c>
      <c r="AJ89">
        <v>7</v>
      </c>
      <c r="AK89">
        <v>6.8</v>
      </c>
      <c r="AL89">
        <v>96.682464454976298</v>
      </c>
      <c r="AN89">
        <v>96.912660798916718</v>
      </c>
    </row>
    <row r="90" spans="2:40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20000</v>
      </c>
      <c r="F90">
        <f>(E91-E90)</f>
        <v>6180000</v>
      </c>
      <c r="G90">
        <f>((D92-D90)*(E92-E90))/2+(D92-D90)*E90</f>
        <v>16020000</v>
      </c>
      <c r="AH90" t="s">
        <v>32</v>
      </c>
      <c r="AI90" t="s">
        <v>14</v>
      </c>
      <c r="AJ90">
        <v>8</v>
      </c>
      <c r="AK90">
        <v>6.8</v>
      </c>
      <c r="AL90">
        <v>97.142857142857139</v>
      </c>
    </row>
    <row r="91" spans="2:40" x14ac:dyDescent="0.2">
      <c r="B91" t="s">
        <v>29</v>
      </c>
      <c r="C91" t="str">
        <f t="shared" si="22"/>
        <v>Ct4</v>
      </c>
      <c r="D91">
        <v>2</v>
      </c>
      <c r="E91">
        <f t="shared" si="23"/>
        <v>6200000</v>
      </c>
      <c r="F91">
        <f>(E92-E91)</f>
        <v>9800000</v>
      </c>
      <c r="G91">
        <f>((D93-D92)*(E93-E92))/2+(D93-D92)*E92</f>
        <v>36000000</v>
      </c>
      <c r="AH91" t="s">
        <v>32</v>
      </c>
      <c r="AI91" t="s">
        <v>15</v>
      </c>
      <c r="AJ91">
        <v>0</v>
      </c>
      <c r="AK91">
        <v>7.3666666666666671</v>
      </c>
      <c r="AL91">
        <v>100</v>
      </c>
      <c r="AN91">
        <v>100.9433962264151</v>
      </c>
    </row>
    <row r="92" spans="2:40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16000000</v>
      </c>
      <c r="F92">
        <f>(E93-E92)</f>
        <v>-8000000</v>
      </c>
      <c r="G92">
        <f>((D93-D92)*(E93-E92))/2+(D93-D92)*E92</f>
        <v>36000000</v>
      </c>
      <c r="AH92" t="s">
        <v>32</v>
      </c>
      <c r="AI92" t="s">
        <v>15</v>
      </c>
      <c r="AJ92">
        <v>1</v>
      </c>
      <c r="AK92">
        <v>7.2</v>
      </c>
      <c r="AL92">
        <v>101.88679245283019</v>
      </c>
      <c r="AN92">
        <v>101.64762157852778</v>
      </c>
    </row>
    <row r="93" spans="2:40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8000000</v>
      </c>
      <c r="G93">
        <f>((D94-D93)*(E94-E93))/2+(D94-D93)*E93</f>
        <v>7500000</v>
      </c>
      <c r="AH93" t="s">
        <v>32</v>
      </c>
      <c r="AI93" t="s">
        <v>15</v>
      </c>
      <c r="AJ93">
        <v>2</v>
      </c>
      <c r="AK93">
        <v>7.2</v>
      </c>
      <c r="AL93">
        <v>101.40845070422537</v>
      </c>
      <c r="AN93">
        <v>102.59995994926908</v>
      </c>
    </row>
    <row r="94" spans="2:40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7000000</v>
      </c>
      <c r="G94">
        <f>((D95-D94)*(E95-E94))/2+(D95-D94)*E94</f>
        <v>7500000</v>
      </c>
      <c r="AH94" t="s">
        <v>32</v>
      </c>
      <c r="AI94" t="s">
        <v>15</v>
      </c>
      <c r="AJ94">
        <v>3</v>
      </c>
      <c r="AK94">
        <v>7.3</v>
      </c>
      <c r="AL94">
        <v>103.7914691943128</v>
      </c>
      <c r="AN94">
        <v>275.96370148732171</v>
      </c>
    </row>
    <row r="95" spans="2:40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8000000</v>
      </c>
      <c r="AH95" t="s">
        <v>32</v>
      </c>
      <c r="AI95" t="s">
        <v>15</v>
      </c>
      <c r="AJ95">
        <v>6</v>
      </c>
      <c r="AK95">
        <v>5.8</v>
      </c>
      <c r="AL95">
        <v>80.184331797235018</v>
      </c>
      <c r="AN95">
        <v>88.433398126105658</v>
      </c>
    </row>
    <row r="96" spans="2:40" x14ac:dyDescent="0.2">
      <c r="B96" t="s">
        <v>30</v>
      </c>
      <c r="C96" t="str">
        <f>$L$24</f>
        <v>At(Ct)1</v>
      </c>
      <c r="D96">
        <f>$C$26</f>
        <v>0</v>
      </c>
      <c r="E96">
        <f>L26</f>
        <v>1200000</v>
      </c>
      <c r="F96">
        <f>(E97-E96)</f>
        <v>13800000</v>
      </c>
      <c r="G96">
        <f>((D97-D96)*(E97-E96))/2+(D97-D96)*E96</f>
        <v>8100000</v>
      </c>
      <c r="AH96" t="s">
        <v>32</v>
      </c>
      <c r="AI96" t="s">
        <v>15</v>
      </c>
      <c r="AJ96">
        <v>7</v>
      </c>
      <c r="AK96">
        <v>6.8</v>
      </c>
      <c r="AL96">
        <v>96.682464454976298</v>
      </c>
      <c r="AN96">
        <v>96.19837508463101</v>
      </c>
    </row>
    <row r="97" spans="2:40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15000000</v>
      </c>
      <c r="F97">
        <f>(E98-E97)</f>
        <v>165000000</v>
      </c>
      <c r="G97">
        <f>((D99-D97)*(E99-E97))/2+(D99-D97)*E97</f>
        <v>405000000</v>
      </c>
      <c r="AH97" t="s">
        <v>32</v>
      </c>
      <c r="AI97" t="s">
        <v>15</v>
      </c>
      <c r="AJ97">
        <v>8</v>
      </c>
      <c r="AK97">
        <v>6.7</v>
      </c>
      <c r="AL97">
        <v>95.714285714285722</v>
      </c>
    </row>
    <row r="98" spans="2:40" x14ac:dyDescent="0.2">
      <c r="B98" t="s">
        <v>30</v>
      </c>
      <c r="C98" t="str">
        <f t="shared" si="24"/>
        <v>At(Ct)1</v>
      </c>
      <c r="D98">
        <v>2</v>
      </c>
      <c r="E98">
        <f t="shared" si="25"/>
        <v>180000000</v>
      </c>
      <c r="F98">
        <f>(E99-E98)</f>
        <v>210000000</v>
      </c>
      <c r="G98">
        <f>((D100-D99)*(E100-E99))/2+(D100-D99)*E99</f>
        <v>870000000</v>
      </c>
      <c r="AH98" t="s">
        <v>130</v>
      </c>
      <c r="AI98" t="s">
        <v>90</v>
      </c>
      <c r="AJ98">
        <v>0</v>
      </c>
      <c r="AK98">
        <v>7.3666666666666671</v>
      </c>
      <c r="AL98">
        <v>100</v>
      </c>
      <c r="AN98">
        <v>103.06603773584905</v>
      </c>
    </row>
    <row r="99" spans="2:40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390000000</v>
      </c>
      <c r="F99">
        <f>(E100-E99)</f>
        <v>-200000000</v>
      </c>
      <c r="G99">
        <f>((D100-D99)*(E100-E99))/2+(D100-D99)*E99</f>
        <v>870000000</v>
      </c>
      <c r="AH99" t="s">
        <v>130</v>
      </c>
      <c r="AI99" t="s">
        <v>90</v>
      </c>
      <c r="AJ99">
        <v>1</v>
      </c>
      <c r="AK99">
        <v>7.5</v>
      </c>
      <c r="AL99">
        <v>106.13207547169812</v>
      </c>
      <c r="AN99">
        <v>100.24913632739836</v>
      </c>
    </row>
    <row r="100" spans="2:40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190000000</v>
      </c>
      <c r="G100">
        <f>((D101-D100)*(E101-E100))/2+(D101-D100)*E100</f>
        <v>200000000</v>
      </c>
      <c r="AH100" t="s">
        <v>130</v>
      </c>
      <c r="AI100" t="s">
        <v>90</v>
      </c>
      <c r="AJ100">
        <v>2</v>
      </c>
      <c r="AK100">
        <v>6.7</v>
      </c>
      <c r="AL100">
        <v>94.366197183098606</v>
      </c>
      <c r="AN100">
        <v>91.969828449369203</v>
      </c>
    </row>
    <row r="101" spans="2:40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210000000</v>
      </c>
      <c r="G101">
        <f>((D102-D101)*(E102-E101))/2+(D102-D101)*E101</f>
        <v>190000000</v>
      </c>
      <c r="AH101" t="s">
        <v>130</v>
      </c>
      <c r="AI101" t="s">
        <v>90</v>
      </c>
      <c r="AJ101">
        <v>3</v>
      </c>
      <c r="AK101">
        <v>6.3</v>
      </c>
      <c r="AL101">
        <v>89.5734597156398</v>
      </c>
      <c r="AN101">
        <v>256.71041998820624</v>
      </c>
    </row>
    <row r="102" spans="2:40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170000000</v>
      </c>
      <c r="AH102" t="s">
        <v>130</v>
      </c>
      <c r="AI102" t="s">
        <v>90</v>
      </c>
      <c r="AJ102">
        <v>6</v>
      </c>
      <c r="AK102">
        <v>5.9</v>
      </c>
      <c r="AL102">
        <v>81.566820276497694</v>
      </c>
      <c r="AN102">
        <v>82.01563762640049</v>
      </c>
    </row>
    <row r="103" spans="2:40" x14ac:dyDescent="0.2">
      <c r="B103" t="s">
        <v>30</v>
      </c>
      <c r="C103" t="str">
        <f>$M$24</f>
        <v>At(Ct)2</v>
      </c>
      <c r="D103">
        <f>$C$26</f>
        <v>0</v>
      </c>
      <c r="E103">
        <f>M26</f>
        <v>1200000</v>
      </c>
      <c r="F103">
        <f>(E104-E103)</f>
        <v>11800000</v>
      </c>
      <c r="G103">
        <f>((D104-D103)*(E104-E103))/2+(D104-D103)*E103</f>
        <v>7100000</v>
      </c>
      <c r="AH103" t="s">
        <v>130</v>
      </c>
      <c r="AI103" t="s">
        <v>90</v>
      </c>
      <c r="AJ103">
        <v>7</v>
      </c>
      <c r="AK103">
        <v>5.8</v>
      </c>
      <c r="AL103">
        <v>82.464454976303301</v>
      </c>
      <c r="AN103">
        <v>84.089370345294498</v>
      </c>
    </row>
    <row r="104" spans="2:40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13000000</v>
      </c>
      <c r="F104">
        <f>(E105-E104)</f>
        <v>207000000</v>
      </c>
      <c r="G104">
        <f>((D106-D104)*(E106-E104))/2+(D106-D104)*E104</f>
        <v>223000000</v>
      </c>
      <c r="AH104" t="s">
        <v>130</v>
      </c>
      <c r="AI104" t="s">
        <v>90</v>
      </c>
      <c r="AJ104">
        <v>8</v>
      </c>
      <c r="AK104">
        <v>6</v>
      </c>
      <c r="AL104">
        <v>85.714285714285708</v>
      </c>
    </row>
    <row r="105" spans="2:40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220000000</v>
      </c>
      <c r="F105">
        <f>(E106-E105)</f>
        <v>-10000000</v>
      </c>
      <c r="G105">
        <f>((D107-D106)*(E107-E106))/2+(D107-D106)*E106</f>
        <v>600000000</v>
      </c>
      <c r="AH105" t="s">
        <v>130</v>
      </c>
      <c r="AI105" t="s">
        <v>91</v>
      </c>
      <c r="AJ105">
        <v>0</v>
      </c>
      <c r="AK105">
        <v>7.3666666666666671</v>
      </c>
      <c r="AL105">
        <v>100</v>
      </c>
      <c r="AN105">
        <v>103.06603773584905</v>
      </c>
    </row>
    <row r="106" spans="2:40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210000000</v>
      </c>
      <c r="F106">
        <f>(E107-E106)</f>
        <v>-20000000</v>
      </c>
      <c r="G106">
        <f>((D107-D106)*(E107-E106))/2+(D107-D106)*E106</f>
        <v>600000000</v>
      </c>
      <c r="AH106" t="s">
        <v>130</v>
      </c>
      <c r="AI106" t="s">
        <v>91</v>
      </c>
      <c r="AJ106">
        <v>1</v>
      </c>
      <c r="AK106">
        <v>7.5</v>
      </c>
      <c r="AL106">
        <v>106.13207547169812</v>
      </c>
      <c r="AN106">
        <v>99.544910975285688</v>
      </c>
    </row>
    <row r="107" spans="2:40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190000000</v>
      </c>
      <c r="G107">
        <f>((D108-D107)*(E108-E107))/2+(D108-D107)*E107</f>
        <v>195000000</v>
      </c>
      <c r="AH107" t="s">
        <v>130</v>
      </c>
      <c r="AI107" t="s">
        <v>91</v>
      </c>
      <c r="AJ107">
        <v>2</v>
      </c>
      <c r="AK107">
        <v>6.6</v>
      </c>
      <c r="AL107">
        <v>92.957746478873247</v>
      </c>
      <c r="AN107">
        <v>91.26560309725653</v>
      </c>
    </row>
    <row r="108" spans="2:40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200000000</v>
      </c>
      <c r="G108">
        <f>((D109-D108)*(E109-E108))/2+(D109-D108)*E108</f>
        <v>165000000</v>
      </c>
      <c r="AH108" t="s">
        <v>130</v>
      </c>
      <c r="AI108" t="s">
        <v>91</v>
      </c>
      <c r="AJ108">
        <v>3</v>
      </c>
      <c r="AK108">
        <v>6.3</v>
      </c>
      <c r="AL108">
        <v>89.5734597156398</v>
      </c>
      <c r="AN108">
        <v>254.63668726931223</v>
      </c>
    </row>
    <row r="109" spans="2:40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130000000</v>
      </c>
      <c r="AH109" t="s">
        <v>130</v>
      </c>
      <c r="AI109" t="s">
        <v>91</v>
      </c>
      <c r="AJ109">
        <v>6</v>
      </c>
      <c r="AK109">
        <v>5.8</v>
      </c>
      <c r="AL109">
        <v>80.184331797235018</v>
      </c>
      <c r="AN109">
        <v>79.902592438901863</v>
      </c>
    </row>
    <row r="110" spans="2:40" x14ac:dyDescent="0.2">
      <c r="B110" t="s">
        <v>30</v>
      </c>
      <c r="C110" t="str">
        <f>$N$24</f>
        <v>At(Ct)3</v>
      </c>
      <c r="D110">
        <f>$C$26</f>
        <v>0</v>
      </c>
      <c r="E110">
        <f>N26</f>
        <v>1200000</v>
      </c>
      <c r="F110">
        <f>(E111-E110)</f>
        <v>17800000</v>
      </c>
      <c r="G110">
        <f>((D111-D110)*(E111-E110))/2+(D111-D110)*E110</f>
        <v>10100000</v>
      </c>
      <c r="AH110" t="s">
        <v>130</v>
      </c>
      <c r="AI110" t="s">
        <v>91</v>
      </c>
      <c r="AJ110">
        <v>7</v>
      </c>
      <c r="AK110">
        <v>5.6</v>
      </c>
      <c r="AL110">
        <v>79.620853080568708</v>
      </c>
      <c r="AN110">
        <v>83.381855111712923</v>
      </c>
    </row>
    <row r="111" spans="2:40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19000000</v>
      </c>
      <c r="F111">
        <f>(E112-E111)</f>
        <v>191000000</v>
      </c>
      <c r="G111">
        <f>((D113-D111)*(E113-E111))/2+(D113-D111)*E111</f>
        <v>349000000</v>
      </c>
      <c r="AH111" t="s">
        <v>130</v>
      </c>
      <c r="AI111" t="s">
        <v>91</v>
      </c>
      <c r="AJ111">
        <v>8</v>
      </c>
      <c r="AK111">
        <v>6.1</v>
      </c>
      <c r="AL111">
        <v>87.142857142857139</v>
      </c>
    </row>
    <row r="112" spans="2:40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210000000</v>
      </c>
      <c r="F112">
        <f>(E113-E112)</f>
        <v>120000000</v>
      </c>
      <c r="G112">
        <f>((D114-D113)*(E114-E113))/2+(D114-D113)*E113</f>
        <v>870000000</v>
      </c>
      <c r="AH112" t="s">
        <v>130</v>
      </c>
      <c r="AI112" t="s">
        <v>92</v>
      </c>
      <c r="AJ112">
        <v>0</v>
      </c>
      <c r="AK112">
        <v>7.3666666666666671</v>
      </c>
      <c r="AL112">
        <v>100</v>
      </c>
      <c r="AN112">
        <v>103.06603773584905</v>
      </c>
    </row>
    <row r="113" spans="2:40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330000000</v>
      </c>
      <c r="F113">
        <f>(E114-E113)</f>
        <v>-80000000</v>
      </c>
      <c r="G113">
        <f>((D114-D113)*(E114-E113))/2+(D114-D113)*E113</f>
        <v>870000000</v>
      </c>
      <c r="AH113" t="s">
        <v>130</v>
      </c>
      <c r="AI113" t="s">
        <v>92</v>
      </c>
      <c r="AJ113">
        <v>1</v>
      </c>
      <c r="AK113">
        <v>7.5</v>
      </c>
      <c r="AL113">
        <v>106.13207547169812</v>
      </c>
      <c r="AN113">
        <v>100.24913632739836</v>
      </c>
    </row>
    <row r="114" spans="2:40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250000000</v>
      </c>
      <c r="G114">
        <f>((D115-D114)*(E115-E114))/2+(D115-D114)*E114</f>
        <v>200000000</v>
      </c>
      <c r="AH114" t="s">
        <v>130</v>
      </c>
      <c r="AI114" t="s">
        <v>92</v>
      </c>
      <c r="AJ114">
        <v>2</v>
      </c>
      <c r="AK114">
        <v>6.7</v>
      </c>
      <c r="AL114">
        <v>94.366197183098606</v>
      </c>
      <c r="AN114">
        <v>92.680728923302865</v>
      </c>
    </row>
    <row r="115" spans="2:40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150000000</v>
      </c>
      <c r="G115">
        <f>((D116-D115)*(E116-E115))/2+(D116-D115)*E115</f>
        <v>175000000</v>
      </c>
      <c r="AH115" t="s">
        <v>130</v>
      </c>
      <c r="AI115" t="s">
        <v>92</v>
      </c>
      <c r="AJ115">
        <v>3</v>
      </c>
      <c r="AK115">
        <v>6.4</v>
      </c>
      <c r="AL115">
        <v>90.995260663507111</v>
      </c>
      <c r="AN115">
        <v>256.76938869111319</v>
      </c>
    </row>
    <row r="116" spans="2:40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200000000</v>
      </c>
      <c r="AH116" t="s">
        <v>130</v>
      </c>
      <c r="AI116" t="s">
        <v>92</v>
      </c>
      <c r="AJ116">
        <v>6</v>
      </c>
      <c r="AK116">
        <v>5.8</v>
      </c>
      <c r="AL116">
        <v>80.184331797235018</v>
      </c>
      <c r="AN116">
        <v>80.613492912835511</v>
      </c>
    </row>
    <row r="117" spans="2:40" x14ac:dyDescent="0.2">
      <c r="B117" t="s">
        <v>30</v>
      </c>
      <c r="C117" t="str">
        <f>$O$24</f>
        <v>At(Ct)4</v>
      </c>
      <c r="D117">
        <f>$C$26</f>
        <v>0</v>
      </c>
      <c r="E117">
        <f>O26</f>
        <v>1200000</v>
      </c>
      <c r="F117">
        <f>(E118-E117)</f>
        <v>8800000</v>
      </c>
      <c r="G117">
        <f>((D118-D117)*(E118-E117))/2+(D118-D117)*E117</f>
        <v>5600000</v>
      </c>
      <c r="AH117" t="s">
        <v>130</v>
      </c>
      <c r="AI117" t="s">
        <v>92</v>
      </c>
      <c r="AJ117">
        <v>7</v>
      </c>
      <c r="AK117">
        <v>5.7</v>
      </c>
      <c r="AL117">
        <v>81.042654028436019</v>
      </c>
      <c r="AN117">
        <v>80.521327014218002</v>
      </c>
    </row>
    <row r="118" spans="2:40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10000000</v>
      </c>
      <c r="F118">
        <f>(E119-E118)</f>
        <v>110000000</v>
      </c>
      <c r="G118">
        <f>((D120-D118)*(E120-E118))/2+(D120-D118)*E118</f>
        <v>210000000</v>
      </c>
      <c r="AH118" t="s">
        <v>130</v>
      </c>
      <c r="AI118" t="s">
        <v>92</v>
      </c>
      <c r="AJ118">
        <v>8</v>
      </c>
      <c r="AK118">
        <v>5.6</v>
      </c>
      <c r="AL118">
        <v>80</v>
      </c>
    </row>
    <row r="119" spans="2:40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120000000</v>
      </c>
      <c r="F119">
        <f>(E120-E119)</f>
        <v>80000000</v>
      </c>
      <c r="G119">
        <f>((D121-D120)*(E121-E120))/2+(D121-D120)*E120</f>
        <v>615000000</v>
      </c>
      <c r="AH119" t="s">
        <v>130</v>
      </c>
      <c r="AI119" t="s">
        <v>93</v>
      </c>
      <c r="AJ119">
        <v>0</v>
      </c>
      <c r="AK119">
        <v>7.3666666666666671</v>
      </c>
      <c r="AL119">
        <v>100</v>
      </c>
      <c r="AN119">
        <v>102.35849056603774</v>
      </c>
    </row>
    <row r="120" spans="2:40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200000000</v>
      </c>
      <c r="F120">
        <f>(E121-E120)</f>
        <v>10000000</v>
      </c>
      <c r="G120">
        <f>((D121-D120)*(E121-E120))/2+(D121-D120)*E120</f>
        <v>615000000</v>
      </c>
      <c r="AH120" t="s">
        <v>130</v>
      </c>
      <c r="AI120" t="s">
        <v>93</v>
      </c>
      <c r="AJ120">
        <v>1</v>
      </c>
      <c r="AK120">
        <v>7.4</v>
      </c>
      <c r="AL120">
        <v>104.71698113207549</v>
      </c>
      <c r="AN120">
        <v>98.837363805474368</v>
      </c>
    </row>
    <row r="121" spans="2:40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210000000</v>
      </c>
      <c r="G121">
        <f>((D122-D121)*(E122-E121))/2+(D122-D121)*E121</f>
        <v>165000000</v>
      </c>
      <c r="AH121" t="s">
        <v>130</v>
      </c>
      <c r="AI121" t="s">
        <v>93</v>
      </c>
      <c r="AJ121">
        <v>2</v>
      </c>
      <c r="AK121">
        <v>6.6</v>
      </c>
      <c r="AL121">
        <v>92.957746478873247</v>
      </c>
      <c r="AN121">
        <v>91.976503571190179</v>
      </c>
    </row>
    <row r="122" spans="2:40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120000000</v>
      </c>
      <c r="G122">
        <f>((D123-D122)*(E123-E122))/2+(D123-D122)*E122</f>
        <v>145000000</v>
      </c>
      <c r="AH122" t="s">
        <v>130</v>
      </c>
      <c r="AI122" t="s">
        <v>93</v>
      </c>
      <c r="AJ122">
        <v>3</v>
      </c>
      <c r="AK122">
        <v>6.4</v>
      </c>
      <c r="AL122">
        <v>90.995260663507111</v>
      </c>
      <c r="AN122">
        <v>256.76938869111319</v>
      </c>
    </row>
    <row r="123" spans="2:40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170000000</v>
      </c>
      <c r="AH123" t="s">
        <v>130</v>
      </c>
      <c r="AI123" t="s">
        <v>93</v>
      </c>
      <c r="AJ123">
        <v>6</v>
      </c>
      <c r="AK123">
        <v>5.8</v>
      </c>
      <c r="AL123">
        <v>80.184331797235018</v>
      </c>
      <c r="AN123">
        <v>81.32439338676916</v>
      </c>
    </row>
    <row r="124" spans="2:40" x14ac:dyDescent="0.2">
      <c r="B124" t="s">
        <v>30</v>
      </c>
      <c r="C124" t="str">
        <f>$P$24</f>
        <v>Ct(At)1</v>
      </c>
      <c r="D124">
        <f>$C$26</f>
        <v>0</v>
      </c>
      <c r="E124">
        <f>P26</f>
        <v>2200000</v>
      </c>
      <c r="F124">
        <f>(E125-E124)</f>
        <v>-2030000</v>
      </c>
      <c r="G124">
        <f>((D125-D124)*(E125-E124))/2+(D125-D124)*E124</f>
        <v>1185000</v>
      </c>
      <c r="AH124" t="s">
        <v>130</v>
      </c>
      <c r="AI124" t="s">
        <v>93</v>
      </c>
      <c r="AJ124">
        <v>7</v>
      </c>
      <c r="AK124">
        <v>5.8</v>
      </c>
      <c r="AL124">
        <v>82.464454976303301</v>
      </c>
      <c r="AN124">
        <v>84.089370345294498</v>
      </c>
    </row>
    <row r="125" spans="2:40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170000</v>
      </c>
      <c r="F125">
        <f>(E126-E125)</f>
        <v>80000</v>
      </c>
      <c r="G125">
        <f>((D127-D125)*(E127-E125))/2+(D127-D125)*E125</f>
        <v>550000</v>
      </c>
      <c r="AH125" t="s">
        <v>130</v>
      </c>
      <c r="AI125" t="s">
        <v>93</v>
      </c>
      <c r="AJ125">
        <v>8</v>
      </c>
      <c r="AK125">
        <v>6</v>
      </c>
      <c r="AL125">
        <v>85.714285714285708</v>
      </c>
    </row>
    <row r="126" spans="2:40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250000</v>
      </c>
      <c r="F126">
        <f>(E127-E126)</f>
        <v>130000</v>
      </c>
      <c r="G126">
        <f>((D128-D127)*(E128-E127))/2+(D128-D127)*E127</f>
        <v>1185000</v>
      </c>
      <c r="AH126" t="s">
        <v>136</v>
      </c>
      <c r="AI126" t="s">
        <v>96</v>
      </c>
      <c r="AJ126">
        <v>0</v>
      </c>
      <c r="AK126">
        <v>7.3666666666666671</v>
      </c>
      <c r="AL126">
        <v>100</v>
      </c>
      <c r="AN126">
        <v>100</v>
      </c>
    </row>
    <row r="127" spans="2:40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380000</v>
      </c>
      <c r="F127">
        <f>(E128-E127)</f>
        <v>30000</v>
      </c>
      <c r="G127">
        <f>((D128-D127)*(E128-E127))/2+(D128-D127)*E127</f>
        <v>1185000</v>
      </c>
      <c r="AH127" t="s">
        <v>136</v>
      </c>
      <c r="AI127" t="s">
        <v>96</v>
      </c>
      <c r="AJ127">
        <v>1</v>
      </c>
      <c r="AK127">
        <v>7.0666666666666664</v>
      </c>
      <c r="AL127">
        <v>100</v>
      </c>
      <c r="AN127">
        <v>100</v>
      </c>
    </row>
    <row r="128" spans="2:40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410000</v>
      </c>
      <c r="G128">
        <f>((D129-D128)*(E129-E128))/2+(D129-D128)*E128</f>
        <v>510000</v>
      </c>
      <c r="AH128" t="s">
        <v>136</v>
      </c>
      <c r="AI128" t="s">
        <v>96</v>
      </c>
      <c r="AJ128">
        <v>2</v>
      </c>
      <c r="AK128">
        <v>7.0999999999999988</v>
      </c>
      <c r="AL128">
        <v>100</v>
      </c>
      <c r="AN128">
        <v>100</v>
      </c>
    </row>
    <row r="129" spans="2:40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610000</v>
      </c>
      <c r="G129">
        <f>((D130-D129)*(E130-E129))/2+(D130-D129)*E129</f>
        <v>505000</v>
      </c>
      <c r="AH129" t="s">
        <v>136</v>
      </c>
      <c r="AI129" t="s">
        <v>96</v>
      </c>
      <c r="AJ129">
        <v>3</v>
      </c>
      <c r="AK129">
        <v>7.0333333333333341</v>
      </c>
      <c r="AL129">
        <v>100</v>
      </c>
      <c r="AN129">
        <v>300</v>
      </c>
    </row>
    <row r="130" spans="2:40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400000</v>
      </c>
      <c r="AH130" t="s">
        <v>136</v>
      </c>
      <c r="AI130" t="s">
        <v>96</v>
      </c>
      <c r="AJ130">
        <v>6</v>
      </c>
      <c r="AK130">
        <v>7.2333333333333334</v>
      </c>
      <c r="AL130">
        <v>100</v>
      </c>
      <c r="AN130">
        <v>100</v>
      </c>
    </row>
    <row r="131" spans="2:40" x14ac:dyDescent="0.2">
      <c r="B131" t="s">
        <v>30</v>
      </c>
      <c r="C131" t="str">
        <f>$Q$24</f>
        <v>Ct(At)2</v>
      </c>
      <c r="D131">
        <f>$C$26</f>
        <v>0</v>
      </c>
      <c r="E131">
        <f>Q26</f>
        <v>2200000</v>
      </c>
      <c r="F131">
        <f>(E132-E131)</f>
        <v>-2090000</v>
      </c>
      <c r="G131">
        <f>((D132-D131)*(E132-E131))/2+(D132-D131)*E131</f>
        <v>1155000</v>
      </c>
      <c r="AH131" t="s">
        <v>136</v>
      </c>
      <c r="AI131" t="s">
        <v>96</v>
      </c>
      <c r="AJ131">
        <v>7</v>
      </c>
      <c r="AK131">
        <v>7.0333333333333341</v>
      </c>
      <c r="AL131">
        <v>100</v>
      </c>
      <c r="AN131">
        <v>100</v>
      </c>
    </row>
    <row r="132" spans="2:40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110000</v>
      </c>
      <c r="F132">
        <f>(E133-E132)</f>
        <v>320000</v>
      </c>
      <c r="G132">
        <f>((D134-D132)*(E134-E132))/2+(D134-D132)*E132</f>
        <v>220000</v>
      </c>
      <c r="AH132" t="s">
        <v>136</v>
      </c>
      <c r="AI132" t="s">
        <v>96</v>
      </c>
      <c r="AJ132">
        <v>8</v>
      </c>
      <c r="AK132">
        <v>7</v>
      </c>
      <c r="AL132">
        <v>100</v>
      </c>
    </row>
    <row r="133" spans="2:40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430000</v>
      </c>
      <c r="F133">
        <f>(E134-E133)</f>
        <v>-320000</v>
      </c>
      <c r="G133">
        <f>((D135-D134)*(E135-E134))/2+(D135-D134)*E134</f>
        <v>780000</v>
      </c>
    </row>
    <row r="134" spans="2:40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110000</v>
      </c>
      <c r="F134">
        <f>(E135-E134)</f>
        <v>300000</v>
      </c>
      <c r="G134">
        <f>((D135-D134)*(E135-E134))/2+(D135-D134)*E134</f>
        <v>780000</v>
      </c>
    </row>
    <row r="135" spans="2:40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410000</v>
      </c>
      <c r="G135">
        <f>((D136-D135)*(E136-E135))/2+(D136-D135)*E135</f>
        <v>370000</v>
      </c>
    </row>
    <row r="136" spans="2:40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330000</v>
      </c>
      <c r="G136">
        <f>((D137-D136)*(E137-E136))/2+(D137-D136)*E136</f>
        <v>360000</v>
      </c>
    </row>
    <row r="137" spans="2:40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390000</v>
      </c>
    </row>
    <row r="138" spans="2:40" x14ac:dyDescent="0.2">
      <c r="B138" t="s">
        <v>30</v>
      </c>
      <c r="C138" t="str">
        <f>$R$24</f>
        <v>Ct(At)3</v>
      </c>
      <c r="D138">
        <f>$C$26</f>
        <v>0</v>
      </c>
      <c r="E138">
        <f>R26</f>
        <v>2200000</v>
      </c>
      <c r="F138">
        <f>(E139-E138)</f>
        <v>-2040000</v>
      </c>
      <c r="G138">
        <f>((D139-D138)*(E139-E138))/2+(D139-D138)*E138</f>
        <v>1180000</v>
      </c>
    </row>
    <row r="139" spans="2:40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160000</v>
      </c>
      <c r="F139">
        <f>(E140-E139)</f>
        <v>180000</v>
      </c>
      <c r="G139">
        <f>((D141-D139)*(E141-E139))/2+(D141-D139)*E139</f>
        <v>460000</v>
      </c>
    </row>
    <row r="140" spans="2:40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340000</v>
      </c>
      <c r="F140">
        <f>(E141-E140)</f>
        <v>-40000</v>
      </c>
      <c r="G140">
        <f>((D142-D141)*(E142-E141))/2+(D142-D141)*E141</f>
        <v>975000</v>
      </c>
    </row>
    <row r="141" spans="2:40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300000</v>
      </c>
      <c r="F141">
        <f>(E142-E141)</f>
        <v>50000</v>
      </c>
      <c r="G141">
        <f>((D142-D141)*(E142-E141))/2+(D142-D141)*E141</f>
        <v>975000</v>
      </c>
    </row>
    <row r="142" spans="2:40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350000</v>
      </c>
      <c r="G142">
        <f>((D143-D142)*(E143-E142))/2+(D143-D142)*E142</f>
        <v>405000</v>
      </c>
    </row>
    <row r="143" spans="2:40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460000</v>
      </c>
      <c r="G143">
        <f>((D144-D143)*(E144-E143))/2+(D144-D143)*E143</f>
        <v>445000</v>
      </c>
    </row>
    <row r="144" spans="2:40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430000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2200000</v>
      </c>
      <c r="F145">
        <f>(E146-E145)</f>
        <v>-2040000</v>
      </c>
      <c r="G145">
        <f>((D146-D145)*(E146-E145))/2+(D146-D145)*E145</f>
        <v>1180000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160000</v>
      </c>
      <c r="F146">
        <f>(E147-E146)</f>
        <v>280000</v>
      </c>
      <c r="G146">
        <f>((D148-D146)*(E148-E146))/2+(D148-D146)*E146</f>
        <v>660000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440000</v>
      </c>
      <c r="F147">
        <f>(E148-E147)</f>
        <v>60000</v>
      </c>
      <c r="G147">
        <f>((D149-D148)*(E149-E148))/2+(D149-D148)*E148</f>
        <v>1215000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500000</v>
      </c>
      <c r="F148">
        <f>(E149-E148)</f>
        <v>-190000</v>
      </c>
      <c r="G148">
        <f>((D149-D148)*(E149-E148))/2+(D149-D148)*E148</f>
        <v>1215000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310000</v>
      </c>
      <c r="G149">
        <f>((D150-D149)*(E150-E149))/2+(D150-D149)*E149</f>
        <v>380000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450000</v>
      </c>
      <c r="G150">
        <f>((D151-D150)*(E151-E150))/2+(D151-D150)*E150</f>
        <v>500000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550000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49E95-618C-3348-A607-3AD59A2349E9}">
  <dimension ref="A4:BD151"/>
  <sheetViews>
    <sheetView zoomScale="50" workbookViewId="0">
      <selection activeCell="AH4" sqref="AH4:BF155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6" width="11.6640625" bestFit="1" customWidth="1"/>
    <col min="7" max="7" width="12" bestFit="1" customWidth="1"/>
    <col min="8" max="9" width="11.1640625" bestFit="1" customWidth="1"/>
    <col min="10" max="11" width="11.5" bestFit="1" customWidth="1"/>
    <col min="12" max="12" width="11.6640625" bestFit="1" customWidth="1"/>
    <col min="13" max="19" width="11.1640625" bestFit="1" customWidth="1"/>
    <col min="21" max="22" width="11.5" bestFit="1" customWidth="1"/>
    <col min="24" max="25" width="11" bestFit="1" customWidth="1"/>
    <col min="27" max="28" width="11" bestFit="1" customWidth="1"/>
    <col min="29" max="29" width="16.6640625" customWidth="1"/>
    <col min="30" max="31" width="11" bestFit="1" customWidth="1"/>
    <col min="32" max="32" width="15.1640625" customWidth="1"/>
  </cols>
  <sheetData>
    <row r="4" spans="1:51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1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31</v>
      </c>
      <c r="AK5" t="s">
        <v>31</v>
      </c>
      <c r="AL5" t="s">
        <v>31</v>
      </c>
      <c r="AM5" t="s">
        <v>31</v>
      </c>
      <c r="AN5" t="s">
        <v>32</v>
      </c>
      <c r="AO5" t="s">
        <v>32</v>
      </c>
      <c r="AP5" t="s">
        <v>32</v>
      </c>
      <c r="AQ5" t="s">
        <v>32</v>
      </c>
      <c r="AR5" t="s">
        <v>145</v>
      </c>
      <c r="AS5" t="s">
        <v>145</v>
      </c>
      <c r="AT5" t="s">
        <v>145</v>
      </c>
      <c r="AU5" t="s">
        <v>145</v>
      </c>
    </row>
    <row r="6" spans="1:51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I6" t="s">
        <v>59</v>
      </c>
      <c r="AJ6" t="s">
        <v>60</v>
      </c>
      <c r="AK6" t="s">
        <v>61</v>
      </c>
      <c r="AL6" t="s">
        <v>62</v>
      </c>
      <c r="AM6" t="s">
        <v>63</v>
      </c>
      <c r="AN6" t="s">
        <v>64</v>
      </c>
      <c r="AO6" t="s">
        <v>65</v>
      </c>
      <c r="AP6" t="s">
        <v>66</v>
      </c>
      <c r="AQ6" t="s">
        <v>67</v>
      </c>
      <c r="AR6" t="s">
        <v>68</v>
      </c>
      <c r="AS6" t="s">
        <v>69</v>
      </c>
      <c r="AT6" t="s">
        <v>70</v>
      </c>
      <c r="AU6" t="s">
        <v>71</v>
      </c>
      <c r="AV6" t="s">
        <v>72</v>
      </c>
    </row>
    <row r="7" spans="1:51" x14ac:dyDescent="0.2">
      <c r="C7" s="53" t="s">
        <v>0</v>
      </c>
      <c r="D7" s="53">
        <v>18</v>
      </c>
      <c r="E7" s="53">
        <v>18</v>
      </c>
      <c r="F7" s="53">
        <v>18</v>
      </c>
      <c r="G7" s="53">
        <v>18</v>
      </c>
      <c r="H7" s="53">
        <v>33</v>
      </c>
      <c r="I7" s="53">
        <v>33</v>
      </c>
      <c r="J7" s="53">
        <v>33</v>
      </c>
      <c r="K7" s="53">
        <v>33</v>
      </c>
      <c r="L7" s="53">
        <v>18</v>
      </c>
      <c r="M7" s="53">
        <v>18</v>
      </c>
      <c r="N7" s="53">
        <v>18</v>
      </c>
      <c r="O7" s="53">
        <v>18</v>
      </c>
      <c r="P7" s="53">
        <v>33</v>
      </c>
      <c r="Q7" s="53">
        <v>33</v>
      </c>
      <c r="R7" s="53">
        <v>33</v>
      </c>
      <c r="S7" s="53">
        <v>33</v>
      </c>
      <c r="T7" s="54"/>
      <c r="U7" s="54"/>
      <c r="V7" s="54"/>
      <c r="W7" s="54"/>
      <c r="AI7" t="s">
        <v>73</v>
      </c>
      <c r="AJ7">
        <v>7.3666666666666671</v>
      </c>
      <c r="AK7">
        <v>7.3666666666666671</v>
      </c>
      <c r="AL7">
        <v>7.3666666666666671</v>
      </c>
      <c r="AM7">
        <v>7.3666666666666671</v>
      </c>
      <c r="AN7">
        <v>7.3666666666666671</v>
      </c>
      <c r="AO7">
        <v>7.3666666666666671</v>
      </c>
      <c r="AP7">
        <v>7.3666666666666671</v>
      </c>
      <c r="AQ7">
        <v>7.3666666666666671</v>
      </c>
      <c r="AR7">
        <v>7.3666666666666671</v>
      </c>
      <c r="AS7">
        <v>7.3666666666666671</v>
      </c>
      <c r="AT7">
        <v>7.3666666666666671</v>
      </c>
      <c r="AU7">
        <v>7.3666666666666671</v>
      </c>
      <c r="AV7">
        <v>7.3666666666666671</v>
      </c>
      <c r="AW7">
        <v>7.3</v>
      </c>
      <c r="AX7">
        <v>7.5</v>
      </c>
      <c r="AY7">
        <v>7.3</v>
      </c>
    </row>
    <row r="8" spans="1:51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I8" t="s">
        <v>74</v>
      </c>
      <c r="AJ8">
        <v>7</v>
      </c>
      <c r="AK8">
        <v>6.8</v>
      </c>
      <c r="AL8">
        <v>6.9</v>
      </c>
      <c r="AM8">
        <v>6.7</v>
      </c>
      <c r="AN8">
        <v>7</v>
      </c>
      <c r="AO8">
        <v>7</v>
      </c>
      <c r="AP8">
        <v>7</v>
      </c>
      <c r="AQ8">
        <v>6.9</v>
      </c>
      <c r="AR8">
        <v>7.3</v>
      </c>
      <c r="AS8">
        <v>7.4</v>
      </c>
      <c r="AT8">
        <v>7.5</v>
      </c>
      <c r="AU8">
        <v>7.4</v>
      </c>
      <c r="AV8">
        <v>7.0666666666666664</v>
      </c>
      <c r="AW8">
        <v>7</v>
      </c>
      <c r="AX8">
        <v>7.1</v>
      </c>
      <c r="AY8">
        <v>7.1</v>
      </c>
    </row>
    <row r="9" spans="1:51" x14ac:dyDescent="0.2">
      <c r="C9" s="53" t="s">
        <v>1</v>
      </c>
      <c r="D9" s="53">
        <v>18</v>
      </c>
      <c r="E9" s="53">
        <v>10</v>
      </c>
      <c r="F9" s="53">
        <v>13</v>
      </c>
      <c r="G9" s="53">
        <v>19</v>
      </c>
      <c r="H9" s="53">
        <v>7</v>
      </c>
      <c r="I9" s="53">
        <v>7</v>
      </c>
      <c r="J9" s="53">
        <v>17</v>
      </c>
      <c r="K9" s="53">
        <v>23</v>
      </c>
      <c r="L9" s="53">
        <v>17</v>
      </c>
      <c r="M9" s="53">
        <v>15</v>
      </c>
      <c r="N9" s="53">
        <v>15</v>
      </c>
      <c r="O9" s="53">
        <v>12</v>
      </c>
      <c r="P9" s="10">
        <v>34</v>
      </c>
      <c r="Q9" s="10">
        <v>14</v>
      </c>
      <c r="R9" s="10">
        <v>28</v>
      </c>
      <c r="S9" s="55">
        <v>12</v>
      </c>
      <c r="T9" s="54"/>
      <c r="U9" s="54"/>
      <c r="V9" s="54"/>
      <c r="W9" s="54"/>
      <c r="AI9" t="s">
        <v>75</v>
      </c>
      <c r="AJ9">
        <v>7</v>
      </c>
      <c r="AK9">
        <v>6.9</v>
      </c>
      <c r="AL9">
        <v>6.8</v>
      </c>
      <c r="AM9">
        <v>6.7</v>
      </c>
      <c r="AN9">
        <v>7.2</v>
      </c>
      <c r="AO9">
        <v>7.1</v>
      </c>
      <c r="AP9">
        <v>6.9</v>
      </c>
      <c r="AQ9">
        <v>7.2</v>
      </c>
      <c r="AR9">
        <v>6.7</v>
      </c>
      <c r="AS9">
        <v>6.7</v>
      </c>
      <c r="AT9">
        <v>6.8</v>
      </c>
      <c r="AU9">
        <v>6.9</v>
      </c>
      <c r="AV9">
        <v>7.0999999999999988</v>
      </c>
      <c r="AW9">
        <v>7.1</v>
      </c>
      <c r="AX9">
        <v>7.1</v>
      </c>
      <c r="AY9">
        <v>7.1</v>
      </c>
    </row>
    <row r="10" spans="1:51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I10" t="s">
        <v>76</v>
      </c>
      <c r="AJ10">
        <v>6.7</v>
      </c>
      <c r="AK10">
        <v>6.8</v>
      </c>
      <c r="AL10">
        <v>6.8</v>
      </c>
      <c r="AM10">
        <v>6.7</v>
      </c>
      <c r="AN10">
        <v>7</v>
      </c>
      <c r="AO10">
        <v>6.8</v>
      </c>
      <c r="AP10">
        <v>7</v>
      </c>
      <c r="AQ10">
        <v>6.9</v>
      </c>
      <c r="AR10">
        <v>6.5</v>
      </c>
      <c r="AS10">
        <v>6.6</v>
      </c>
      <c r="AT10">
        <v>6.7</v>
      </c>
      <c r="AU10">
        <v>6.4</v>
      </c>
      <c r="AV10">
        <v>7.0333333333333341</v>
      </c>
      <c r="AW10">
        <v>7</v>
      </c>
      <c r="AX10">
        <v>7</v>
      </c>
      <c r="AY10">
        <v>7.1</v>
      </c>
    </row>
    <row r="11" spans="1:51" x14ac:dyDescent="0.2">
      <c r="C11" s="53" t="s">
        <v>2</v>
      </c>
      <c r="D11" s="53">
        <v>17</v>
      </c>
      <c r="E11" s="53">
        <v>18</v>
      </c>
      <c r="F11" s="53">
        <v>11</v>
      </c>
      <c r="G11" s="53">
        <v>15</v>
      </c>
      <c r="H11" s="53">
        <v>11</v>
      </c>
      <c r="I11" s="53">
        <v>10</v>
      </c>
      <c r="J11" s="53">
        <v>13</v>
      </c>
      <c r="K11" s="53">
        <v>9</v>
      </c>
      <c r="L11" s="53">
        <v>16</v>
      </c>
      <c r="M11" s="53">
        <v>24</v>
      </c>
      <c r="N11" s="53">
        <v>31</v>
      </c>
      <c r="O11" s="53">
        <v>19</v>
      </c>
      <c r="P11" s="53">
        <v>31</v>
      </c>
      <c r="Q11" s="53">
        <v>24</v>
      </c>
      <c r="R11" s="53">
        <v>36</v>
      </c>
      <c r="S11" s="56">
        <v>13</v>
      </c>
      <c r="T11" s="54"/>
      <c r="U11" s="54"/>
      <c r="V11" s="54"/>
      <c r="W11" s="54"/>
      <c r="AI11" t="s">
        <v>77</v>
      </c>
      <c r="AJ11">
        <v>6.6</v>
      </c>
      <c r="AK11">
        <v>6.7</v>
      </c>
      <c r="AL11">
        <v>6.8</v>
      </c>
      <c r="AM11">
        <v>6.8</v>
      </c>
      <c r="AN11">
        <v>7.1</v>
      </c>
      <c r="AO11">
        <v>6.8</v>
      </c>
      <c r="AP11">
        <v>7</v>
      </c>
      <c r="AQ11">
        <v>6.8</v>
      </c>
      <c r="AR11">
        <v>6.3</v>
      </c>
      <c r="AS11">
        <v>6.5</v>
      </c>
      <c r="AT11">
        <v>6.4</v>
      </c>
      <c r="AU11">
        <v>6.3</v>
      </c>
      <c r="AV11">
        <v>7.2333333333333334</v>
      </c>
      <c r="AW11">
        <v>7.2</v>
      </c>
      <c r="AX11">
        <v>7.3</v>
      </c>
      <c r="AY11">
        <v>7.2</v>
      </c>
    </row>
    <row r="12" spans="1:51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  <c r="AI12" t="s">
        <v>78</v>
      </c>
      <c r="AJ12">
        <v>6.4</v>
      </c>
      <c r="AK12">
        <v>6.5</v>
      </c>
      <c r="AL12">
        <v>6.6</v>
      </c>
      <c r="AM12">
        <v>6.6</v>
      </c>
      <c r="AN12">
        <v>6.9</v>
      </c>
      <c r="AO12">
        <v>6.7</v>
      </c>
      <c r="AP12">
        <v>6.9</v>
      </c>
      <c r="AQ12">
        <v>6.7</v>
      </c>
      <c r="AR12">
        <v>6.1</v>
      </c>
      <c r="AS12">
        <v>6.1</v>
      </c>
      <c r="AT12">
        <v>6.3</v>
      </c>
      <c r="AU12">
        <v>6.2</v>
      </c>
      <c r="AV12">
        <v>7.0333333333333341</v>
      </c>
      <c r="AW12">
        <v>7</v>
      </c>
      <c r="AX12">
        <v>7.1</v>
      </c>
      <c r="AY12">
        <v>7</v>
      </c>
    </row>
    <row r="13" spans="1:51" x14ac:dyDescent="0.2">
      <c r="A13" s="57"/>
      <c r="C13" s="53" t="s">
        <v>3</v>
      </c>
      <c r="D13" s="53">
        <v>27</v>
      </c>
      <c r="E13" s="53">
        <v>22</v>
      </c>
      <c r="F13" s="53">
        <v>42</v>
      </c>
      <c r="G13" s="53">
        <v>33</v>
      </c>
      <c r="H13" s="53">
        <v>18</v>
      </c>
      <c r="I13" s="53">
        <v>14</v>
      </c>
      <c r="J13" s="53">
        <v>14</v>
      </c>
      <c r="K13" s="53">
        <v>10</v>
      </c>
      <c r="L13" s="53">
        <v>24</v>
      </c>
      <c r="M13" s="53">
        <v>16</v>
      </c>
      <c r="N13" s="53">
        <v>11</v>
      </c>
      <c r="O13" s="53">
        <v>22</v>
      </c>
      <c r="P13" s="53">
        <v>17</v>
      </c>
      <c r="Q13" s="53">
        <v>16</v>
      </c>
      <c r="R13" s="53">
        <v>18</v>
      </c>
      <c r="S13" s="56">
        <v>15</v>
      </c>
      <c r="T13" s="54"/>
      <c r="U13" s="54"/>
      <c r="V13" s="54"/>
      <c r="W13" s="54"/>
      <c r="AI13" t="s">
        <v>79</v>
      </c>
      <c r="AJ13">
        <v>6.3</v>
      </c>
      <c r="AK13">
        <v>6.4</v>
      </c>
      <c r="AL13">
        <v>6.3</v>
      </c>
      <c r="AM13">
        <v>6.3</v>
      </c>
      <c r="AN13">
        <v>6.7</v>
      </c>
      <c r="AO13">
        <v>6.6</v>
      </c>
      <c r="AP13">
        <v>6.6</v>
      </c>
      <c r="AQ13">
        <v>6.7</v>
      </c>
      <c r="AR13">
        <v>6.2</v>
      </c>
      <c r="AS13">
        <v>6.2</v>
      </c>
      <c r="AT13">
        <v>6.1</v>
      </c>
      <c r="AU13">
        <v>6</v>
      </c>
      <c r="AV13">
        <v>7</v>
      </c>
      <c r="AW13">
        <v>7.1</v>
      </c>
      <c r="AX13">
        <v>7</v>
      </c>
      <c r="AY13">
        <v>6.9</v>
      </c>
    </row>
    <row r="14" spans="1:51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1" x14ac:dyDescent="0.2">
      <c r="C15" s="53" t="s">
        <v>4</v>
      </c>
      <c r="D15" s="53">
        <v>40</v>
      </c>
      <c r="E15" s="53">
        <v>36</v>
      </c>
      <c r="F15" s="53">
        <v>33</v>
      </c>
      <c r="G15" s="53">
        <v>24</v>
      </c>
      <c r="H15" s="53">
        <v>12</v>
      </c>
      <c r="I15" s="53">
        <v>11</v>
      </c>
      <c r="J15" s="53">
        <v>15</v>
      </c>
      <c r="K15" s="53">
        <v>9</v>
      </c>
      <c r="L15" s="53">
        <v>32</v>
      </c>
      <c r="M15" s="53">
        <v>12</v>
      </c>
      <c r="N15" s="53">
        <v>13</v>
      </c>
      <c r="O15" s="53">
        <v>13</v>
      </c>
      <c r="P15" s="53">
        <v>33</v>
      </c>
      <c r="Q15" s="53">
        <v>20</v>
      </c>
      <c r="R15" s="53">
        <v>18</v>
      </c>
      <c r="S15" s="56">
        <v>19</v>
      </c>
      <c r="T15" s="54"/>
      <c r="U15" s="54"/>
      <c r="V15" s="54"/>
      <c r="W15" s="54"/>
    </row>
    <row r="16" spans="1:51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1" x14ac:dyDescent="0.2">
      <c r="C17" s="53" t="s">
        <v>24</v>
      </c>
      <c r="D17" s="53">
        <v>38</v>
      </c>
      <c r="E17" s="53">
        <v>29</v>
      </c>
      <c r="F17" s="53">
        <v>34</v>
      </c>
      <c r="G17" s="53">
        <v>45</v>
      </c>
      <c r="H17" s="53">
        <v>11</v>
      </c>
      <c r="I17" s="53">
        <v>8</v>
      </c>
      <c r="J17" s="53">
        <v>11</v>
      </c>
      <c r="K17" s="53">
        <v>10</v>
      </c>
      <c r="L17" s="53">
        <v>19</v>
      </c>
      <c r="M17" s="53">
        <v>14</v>
      </c>
      <c r="N17" s="53">
        <v>12</v>
      </c>
      <c r="O17" s="53">
        <v>16</v>
      </c>
      <c r="P17" s="53">
        <v>44</v>
      </c>
      <c r="Q17" s="53">
        <v>29</v>
      </c>
      <c r="R17" s="53">
        <v>32</v>
      </c>
      <c r="S17" s="56">
        <v>30</v>
      </c>
      <c r="T17" s="54"/>
      <c r="U17" s="54"/>
      <c r="V17" s="54"/>
      <c r="W17" s="54"/>
    </row>
    <row r="18" spans="3:51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1" x14ac:dyDescent="0.2">
      <c r="C19" s="53" t="s">
        <v>5</v>
      </c>
      <c r="D19" s="53">
        <v>36</v>
      </c>
      <c r="E19" s="53">
        <v>30</v>
      </c>
      <c r="F19" s="53">
        <v>36</v>
      </c>
      <c r="G19" s="53">
        <v>54</v>
      </c>
      <c r="H19" s="53">
        <v>11</v>
      </c>
      <c r="I19" s="53">
        <v>7</v>
      </c>
      <c r="J19" s="53">
        <v>12</v>
      </c>
      <c r="K19" s="53">
        <v>15</v>
      </c>
      <c r="L19" s="53">
        <v>24</v>
      </c>
      <c r="M19" s="53">
        <v>23</v>
      </c>
      <c r="N19" s="53">
        <v>17</v>
      </c>
      <c r="O19" s="53">
        <v>12</v>
      </c>
      <c r="P19" s="53">
        <v>37</v>
      </c>
      <c r="Q19" s="53">
        <v>35</v>
      </c>
      <c r="R19" s="53">
        <v>36</v>
      </c>
      <c r="S19" s="56">
        <v>23</v>
      </c>
      <c r="T19" s="54"/>
      <c r="U19" s="54"/>
      <c r="V19" s="54"/>
      <c r="W19" s="54"/>
    </row>
    <row r="20" spans="3:51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</row>
    <row r="21" spans="3:51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1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1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1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1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1" x14ac:dyDescent="0.2">
      <c r="C26" s="61">
        <v>0</v>
      </c>
      <c r="D26" s="61">
        <f>((D7*(5*20)*10^D8))/(5*30)</f>
        <v>1200000</v>
      </c>
      <c r="E26" s="61">
        <f t="shared" ref="E26:S26" si="0">((E7*(5*20)*10^E8))/(5*30)</f>
        <v>1200000</v>
      </c>
      <c r="F26" s="61">
        <f t="shared" si="0"/>
        <v>1200000</v>
      </c>
      <c r="G26" s="61">
        <f t="shared" si="0"/>
        <v>1200000</v>
      </c>
      <c r="H26" s="61">
        <f t="shared" si="0"/>
        <v>2200000</v>
      </c>
      <c r="I26" s="61">
        <f t="shared" si="0"/>
        <v>2200000</v>
      </c>
      <c r="J26" s="61">
        <f t="shared" si="0"/>
        <v>2200000</v>
      </c>
      <c r="K26" s="61">
        <f t="shared" si="0"/>
        <v>2200000</v>
      </c>
      <c r="L26" s="61">
        <f t="shared" si="0"/>
        <v>1200000</v>
      </c>
      <c r="M26" s="61">
        <f t="shared" si="0"/>
        <v>1200000</v>
      </c>
      <c r="N26" s="61">
        <f t="shared" si="0"/>
        <v>1200000</v>
      </c>
      <c r="O26" s="61">
        <f t="shared" si="0"/>
        <v>1200000</v>
      </c>
      <c r="P26" s="61">
        <f t="shared" si="0"/>
        <v>2200000</v>
      </c>
      <c r="Q26" s="61">
        <f t="shared" si="0"/>
        <v>2200000</v>
      </c>
      <c r="R26" s="61">
        <f t="shared" si="0"/>
        <v>2200000</v>
      </c>
      <c r="S26" s="55">
        <f t="shared" si="0"/>
        <v>2200000</v>
      </c>
      <c r="AI26" t="s">
        <v>6</v>
      </c>
      <c r="AR26" t="s">
        <v>130</v>
      </c>
      <c r="AS26" t="s">
        <v>130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</row>
    <row r="27" spans="3:51" x14ac:dyDescent="0.2">
      <c r="C27" s="10">
        <v>1</v>
      </c>
      <c r="D27" s="61">
        <f>D9*(5*20)*10^D10</f>
        <v>18000000</v>
      </c>
      <c r="E27" s="61">
        <f t="shared" ref="E27:R27" si="1">E9*(5*20)*10^E10</f>
        <v>10000000</v>
      </c>
      <c r="F27" s="61">
        <f t="shared" si="1"/>
        <v>13000000</v>
      </c>
      <c r="G27" s="61">
        <f t="shared" si="1"/>
        <v>19000000</v>
      </c>
      <c r="H27" s="61">
        <f t="shared" si="1"/>
        <v>7000</v>
      </c>
      <c r="I27" s="61">
        <f t="shared" si="1"/>
        <v>7000</v>
      </c>
      <c r="J27" s="61">
        <f t="shared" si="1"/>
        <v>17000</v>
      </c>
      <c r="K27" s="61">
        <f t="shared" si="1"/>
        <v>23000</v>
      </c>
      <c r="L27" s="61">
        <f>L9*(5*20)*10^L10</f>
        <v>17000000</v>
      </c>
      <c r="M27" s="61">
        <f t="shared" si="1"/>
        <v>15000000</v>
      </c>
      <c r="N27" s="61">
        <f t="shared" si="1"/>
        <v>15000000</v>
      </c>
      <c r="O27" s="61">
        <f t="shared" si="1"/>
        <v>12000000</v>
      </c>
      <c r="P27" s="61">
        <f t="shared" si="1"/>
        <v>340000</v>
      </c>
      <c r="Q27" s="61">
        <f t="shared" si="1"/>
        <v>140000</v>
      </c>
      <c r="R27" s="61">
        <f t="shared" si="1"/>
        <v>280000</v>
      </c>
      <c r="S27" s="55">
        <f>S9*(5*20)*10^S10</f>
        <v>120000</v>
      </c>
      <c r="AJ27" t="s">
        <v>8</v>
      </c>
      <c r="AK27" t="s">
        <v>9</v>
      </c>
      <c r="AL27" t="s">
        <v>10</v>
      </c>
      <c r="AM27" t="s">
        <v>11</v>
      </c>
      <c r="AN27" t="s">
        <v>12</v>
      </c>
      <c r="AO27" t="s">
        <v>13</v>
      </c>
      <c r="AP27" t="s">
        <v>14</v>
      </c>
      <c r="AQ27" t="s">
        <v>15</v>
      </c>
      <c r="AR27" t="s">
        <v>16</v>
      </c>
      <c r="AS27" t="s">
        <v>17</v>
      </c>
      <c r="AT27" t="s">
        <v>18</v>
      </c>
      <c r="AU27" t="s">
        <v>19</v>
      </c>
      <c r="AV27" t="s">
        <v>20</v>
      </c>
      <c r="AW27" t="s">
        <v>21</v>
      </c>
      <c r="AX27" t="s">
        <v>22</v>
      </c>
      <c r="AY27" t="s">
        <v>23</v>
      </c>
    </row>
    <row r="28" spans="3:51" x14ac:dyDescent="0.2">
      <c r="C28" s="10">
        <v>2</v>
      </c>
      <c r="D28" s="61">
        <f>D11*(5*20)*10^D12</f>
        <v>170000000</v>
      </c>
      <c r="E28" s="61">
        <f>E11*(5*20)*10^E12</f>
        <v>180000000</v>
      </c>
      <c r="F28" s="61">
        <f t="shared" ref="F28:S28" si="2">F11*(5*20)*10^F12</f>
        <v>110000000</v>
      </c>
      <c r="G28" s="61">
        <f t="shared" si="2"/>
        <v>150000000</v>
      </c>
      <c r="H28" s="61">
        <f t="shared" si="2"/>
        <v>11000000</v>
      </c>
      <c r="I28" s="61">
        <f t="shared" si="2"/>
        <v>10000000</v>
      </c>
      <c r="J28" s="61">
        <f t="shared" si="2"/>
        <v>13000000</v>
      </c>
      <c r="K28" s="61">
        <f t="shared" si="2"/>
        <v>9000000</v>
      </c>
      <c r="L28" s="61">
        <f t="shared" si="2"/>
        <v>160000000</v>
      </c>
      <c r="M28" s="61">
        <f t="shared" si="2"/>
        <v>240000000</v>
      </c>
      <c r="N28" s="61">
        <f t="shared" si="2"/>
        <v>310000000</v>
      </c>
      <c r="O28" s="61">
        <f t="shared" si="2"/>
        <v>190000000</v>
      </c>
      <c r="P28" s="61">
        <f t="shared" si="2"/>
        <v>3100000</v>
      </c>
      <c r="Q28" s="61">
        <f t="shared" si="2"/>
        <v>2400000</v>
      </c>
      <c r="R28" s="61">
        <f t="shared" si="2"/>
        <v>3600000</v>
      </c>
      <c r="S28" s="61">
        <f t="shared" si="2"/>
        <v>1300000</v>
      </c>
      <c r="AI28" t="s">
        <v>131</v>
      </c>
    </row>
    <row r="29" spans="3:51" x14ac:dyDescent="0.2">
      <c r="C29" s="10">
        <v>3</v>
      </c>
      <c r="D29" s="61">
        <f t="shared" ref="D29:S29" si="3">D13*(5*20)*10^D14</f>
        <v>270000000</v>
      </c>
      <c r="E29" s="61">
        <f t="shared" si="3"/>
        <v>220000000</v>
      </c>
      <c r="F29" s="61">
        <f t="shared" si="3"/>
        <v>420000000</v>
      </c>
      <c r="G29" s="61">
        <f t="shared" si="3"/>
        <v>330000000</v>
      </c>
      <c r="H29" s="61">
        <f t="shared" si="3"/>
        <v>18000000</v>
      </c>
      <c r="I29" s="61">
        <f t="shared" si="3"/>
        <v>14000000</v>
      </c>
      <c r="J29" s="61">
        <f t="shared" si="3"/>
        <v>14000000</v>
      </c>
      <c r="K29" s="61">
        <f t="shared" si="3"/>
        <v>10000000</v>
      </c>
      <c r="L29" s="61">
        <f t="shared" si="3"/>
        <v>240000000</v>
      </c>
      <c r="M29" s="61">
        <f t="shared" si="3"/>
        <v>160000000</v>
      </c>
      <c r="N29" s="61">
        <f t="shared" si="3"/>
        <v>110000000</v>
      </c>
      <c r="O29" s="61">
        <f t="shared" si="3"/>
        <v>220000000</v>
      </c>
      <c r="P29" s="61">
        <f t="shared" si="3"/>
        <v>1700000</v>
      </c>
      <c r="Q29" s="61">
        <f t="shared" si="3"/>
        <v>1600000</v>
      </c>
      <c r="R29" s="61">
        <f t="shared" si="3"/>
        <v>1800000</v>
      </c>
      <c r="S29" s="55">
        <f t="shared" si="3"/>
        <v>1500000</v>
      </c>
      <c r="AI29">
        <v>0</v>
      </c>
    </row>
    <row r="30" spans="3:51" x14ac:dyDescent="0.2">
      <c r="C30" s="10">
        <v>6</v>
      </c>
      <c r="D30" s="61">
        <f t="shared" ref="D30:S30" si="4">D15*(5*20)*10^D16</f>
        <v>400000000</v>
      </c>
      <c r="E30" s="61">
        <f t="shared" si="4"/>
        <v>360000000</v>
      </c>
      <c r="F30" s="61">
        <f t="shared" si="4"/>
        <v>330000000</v>
      </c>
      <c r="G30" s="61">
        <f t="shared" si="4"/>
        <v>240000000</v>
      </c>
      <c r="H30" s="61">
        <f t="shared" si="4"/>
        <v>12000000</v>
      </c>
      <c r="I30" s="61">
        <f t="shared" si="4"/>
        <v>11000000</v>
      </c>
      <c r="J30" s="61">
        <f t="shared" si="4"/>
        <v>15000000</v>
      </c>
      <c r="K30" s="61">
        <f t="shared" si="4"/>
        <v>9000000</v>
      </c>
      <c r="L30" s="61">
        <f t="shared" si="4"/>
        <v>320000000</v>
      </c>
      <c r="M30" s="61">
        <f t="shared" si="4"/>
        <v>120000000</v>
      </c>
      <c r="N30" s="61">
        <f t="shared" si="4"/>
        <v>130000000</v>
      </c>
      <c r="O30" s="61">
        <f t="shared" si="4"/>
        <v>130000000</v>
      </c>
      <c r="P30" s="61">
        <f t="shared" si="4"/>
        <v>3300000</v>
      </c>
      <c r="Q30" s="61">
        <f t="shared" si="4"/>
        <v>2000000</v>
      </c>
      <c r="R30" s="61">
        <f t="shared" si="4"/>
        <v>1800000</v>
      </c>
      <c r="S30" s="55">
        <f t="shared" si="4"/>
        <v>1900000</v>
      </c>
      <c r="AI30">
        <v>1</v>
      </c>
    </row>
    <row r="31" spans="3:51" x14ac:dyDescent="0.2">
      <c r="C31" s="10">
        <v>7</v>
      </c>
      <c r="D31" s="61">
        <f t="shared" ref="D31:S31" si="5">D17*(5*20)*10^D18</f>
        <v>380000000</v>
      </c>
      <c r="E31" s="61">
        <f t="shared" si="5"/>
        <v>290000000</v>
      </c>
      <c r="F31" s="61">
        <f t="shared" si="5"/>
        <v>340000000</v>
      </c>
      <c r="G31" s="61">
        <f t="shared" si="5"/>
        <v>450000000</v>
      </c>
      <c r="H31" s="61">
        <f t="shared" si="5"/>
        <v>11000000</v>
      </c>
      <c r="I31" s="61">
        <f t="shared" si="5"/>
        <v>8000000</v>
      </c>
      <c r="J31" s="61">
        <f t="shared" si="5"/>
        <v>11000000</v>
      </c>
      <c r="K31" s="61">
        <f t="shared" si="5"/>
        <v>10000000</v>
      </c>
      <c r="L31" s="61">
        <f t="shared" si="5"/>
        <v>190000000</v>
      </c>
      <c r="M31" s="61">
        <f t="shared" si="5"/>
        <v>140000000</v>
      </c>
      <c r="N31" s="61">
        <f t="shared" si="5"/>
        <v>120000000</v>
      </c>
      <c r="O31" s="61">
        <f t="shared" si="5"/>
        <v>160000000</v>
      </c>
      <c r="P31" s="61">
        <f t="shared" si="5"/>
        <v>4400000</v>
      </c>
      <c r="Q31" s="61">
        <f t="shared" si="5"/>
        <v>2900000</v>
      </c>
      <c r="R31" s="61">
        <f t="shared" si="5"/>
        <v>3200000</v>
      </c>
      <c r="S31" s="55">
        <f t="shared" si="5"/>
        <v>3000000</v>
      </c>
      <c r="AI31">
        <v>2</v>
      </c>
    </row>
    <row r="32" spans="3:51" x14ac:dyDescent="0.2">
      <c r="C32" s="10">
        <v>8</v>
      </c>
      <c r="D32" s="61">
        <f t="shared" ref="D32:S32" si="6">D19*(5*20)*10^D20</f>
        <v>360000000</v>
      </c>
      <c r="E32" s="61">
        <f t="shared" si="6"/>
        <v>300000000</v>
      </c>
      <c r="F32" s="61">
        <f t="shared" si="6"/>
        <v>360000000</v>
      </c>
      <c r="G32" s="61">
        <f t="shared" si="6"/>
        <v>540000000</v>
      </c>
      <c r="H32" s="61">
        <f t="shared" si="6"/>
        <v>11000000</v>
      </c>
      <c r="I32" s="61">
        <f t="shared" si="6"/>
        <v>7000000</v>
      </c>
      <c r="J32" s="61">
        <f t="shared" si="6"/>
        <v>12000000</v>
      </c>
      <c r="K32" s="61">
        <f t="shared" si="6"/>
        <v>15000000</v>
      </c>
      <c r="L32" s="61">
        <f t="shared" si="6"/>
        <v>240000000</v>
      </c>
      <c r="M32" s="61">
        <f t="shared" si="6"/>
        <v>230000000</v>
      </c>
      <c r="N32" s="61">
        <f t="shared" si="6"/>
        <v>170000000</v>
      </c>
      <c r="O32" s="61">
        <f t="shared" si="6"/>
        <v>120000000</v>
      </c>
      <c r="P32" s="61">
        <f t="shared" si="6"/>
        <v>3700000</v>
      </c>
      <c r="Q32" s="61">
        <f t="shared" si="6"/>
        <v>3500000</v>
      </c>
      <c r="R32" s="61">
        <f t="shared" si="6"/>
        <v>3600000</v>
      </c>
      <c r="S32" s="55">
        <f t="shared" si="6"/>
        <v>2300000</v>
      </c>
      <c r="AI32">
        <v>3</v>
      </c>
    </row>
    <row r="33" spans="2:56" x14ac:dyDescent="0.2">
      <c r="AI33">
        <v>6</v>
      </c>
    </row>
    <row r="34" spans="2:56" x14ac:dyDescent="0.2">
      <c r="AI34">
        <v>7</v>
      </c>
    </row>
    <row r="35" spans="2:56" x14ac:dyDescent="0.2">
      <c r="AI35">
        <v>8</v>
      </c>
    </row>
    <row r="38" spans="2:56" ht="16" x14ac:dyDescent="0.2">
      <c r="N38" s="62"/>
      <c r="O38" s="41" t="s">
        <v>40</v>
      </c>
      <c r="P38" s="37" t="s">
        <v>42</v>
      </c>
      <c r="Q38" s="41" t="s">
        <v>43</v>
      </c>
    </row>
    <row r="39" spans="2:56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6" ht="16" x14ac:dyDescent="0.2">
      <c r="B40" t="s">
        <v>29</v>
      </c>
      <c r="C40" t="str">
        <f>$D$24</f>
        <v>At1</v>
      </c>
      <c r="D40">
        <f>$C$26</f>
        <v>0</v>
      </c>
      <c r="E40">
        <f>D26</f>
        <v>1200000</v>
      </c>
      <c r="F40">
        <f>(E41-E40)</f>
        <v>16800000</v>
      </c>
      <c r="G40">
        <f>((D41-D40)*(E41-E40))/2+(D41-D40)*E40</f>
        <v>9600000</v>
      </c>
      <c r="H40" t="s">
        <v>29</v>
      </c>
      <c r="I40" t="s">
        <v>31</v>
      </c>
      <c r="J40">
        <f>SUM(G40:G45)</f>
        <v>3067600000</v>
      </c>
      <c r="K40">
        <f>AVERAGE(J40:J43)</f>
        <v>2986850000</v>
      </c>
      <c r="M40" t="s">
        <v>31</v>
      </c>
      <c r="N40" s="42" t="s">
        <v>8</v>
      </c>
      <c r="O40" s="43">
        <f>MAX(E40:E46)</f>
        <v>400000000</v>
      </c>
      <c r="P40">
        <f>MAX(F40:F42)</f>
        <v>252000000</v>
      </c>
      <c r="Q40" s="42">
        <v>1</v>
      </c>
      <c r="S40" t="s">
        <v>29</v>
      </c>
      <c r="T40" t="s">
        <v>31</v>
      </c>
      <c r="U40">
        <f>SUM(G40:G45)</f>
        <v>3067600000</v>
      </c>
      <c r="V40">
        <f>AVERAGE(U40:U43)</f>
        <v>2986850000</v>
      </c>
      <c r="W40" t="s">
        <v>31</v>
      </c>
      <c r="X40">
        <f>P40</f>
        <v>252000000</v>
      </c>
      <c r="Y40">
        <f>AVERAGE(X40:X43)</f>
        <v>295000000</v>
      </c>
      <c r="Z40" t="s">
        <v>31</v>
      </c>
    </row>
    <row r="41" spans="2:56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18000000</v>
      </c>
      <c r="F41">
        <f>(E43-E41)</f>
        <v>252000000</v>
      </c>
      <c r="G41">
        <f>((D43-D41)*(E43-E41))/2+(D43-D41)*E41</f>
        <v>288000000</v>
      </c>
      <c r="H41" t="s">
        <v>29</v>
      </c>
      <c r="I41" t="s">
        <v>31</v>
      </c>
      <c r="J41">
        <f>SUM(G47:G52)</f>
        <v>2595600000</v>
      </c>
      <c r="M41" t="s">
        <v>31</v>
      </c>
      <c r="N41" s="42" t="s">
        <v>9</v>
      </c>
      <c r="O41" s="43">
        <f>MAX(E47:E53)</f>
        <v>360000000</v>
      </c>
      <c r="P41">
        <f>MAX(F47:F49)</f>
        <v>210000000</v>
      </c>
      <c r="Q41" s="42">
        <v>1</v>
      </c>
      <c r="R41" s="42"/>
      <c r="S41" t="s">
        <v>29</v>
      </c>
      <c r="T41" t="s">
        <v>31</v>
      </c>
      <c r="U41">
        <f>SUM(G47:G52)</f>
        <v>2595600000</v>
      </c>
      <c r="W41" t="s">
        <v>31</v>
      </c>
      <c r="X41">
        <f t="shared" ref="X41:X54" si="9">P41</f>
        <v>210000000</v>
      </c>
      <c r="Z41" t="s">
        <v>32</v>
      </c>
    </row>
    <row r="42" spans="2:56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170000000</v>
      </c>
      <c r="G42">
        <f>((D44-D43)*(E44-E43))/2+(D44-D43)*E43</f>
        <v>1005000000</v>
      </c>
      <c r="H42" t="s">
        <v>29</v>
      </c>
      <c r="I42" t="s">
        <v>31</v>
      </c>
      <c r="J42">
        <f>SUM(G54:G59)</f>
        <v>3375100000</v>
      </c>
      <c r="M42" t="s">
        <v>31</v>
      </c>
      <c r="N42" s="42" t="s">
        <v>10</v>
      </c>
      <c r="O42" s="43">
        <f>MAX(E54:E60)</f>
        <v>420000000</v>
      </c>
      <c r="P42">
        <f>MAX(F54:F56)</f>
        <v>407000000</v>
      </c>
      <c r="Q42" s="42">
        <v>1</v>
      </c>
      <c r="R42" s="42"/>
      <c r="S42" t="s">
        <v>29</v>
      </c>
      <c r="T42" t="s">
        <v>31</v>
      </c>
      <c r="U42">
        <f>SUM(G54:G59)</f>
        <v>3375100000</v>
      </c>
      <c r="W42" t="s">
        <v>31</v>
      </c>
      <c r="X42">
        <f t="shared" si="9"/>
        <v>407000000</v>
      </c>
      <c r="Z42" t="s">
        <v>36</v>
      </c>
      <c r="AA42">
        <f>LOG10(V48/V40)</f>
        <v>-0.26765309451586605</v>
      </c>
      <c r="AB42">
        <f>AA42*2</f>
        <v>-0.5353061890317321</v>
      </c>
      <c r="AC42" s="44" t="s">
        <v>171</v>
      </c>
      <c r="AD42">
        <f>LOG10(Y48/Y40)</f>
        <v>-0.24515948713713334</v>
      </c>
      <c r="AE42">
        <f>AD42*2</f>
        <v>-0.49031897427426668</v>
      </c>
      <c r="AF42" s="44" t="s">
        <v>172</v>
      </c>
      <c r="AH42" t="s">
        <v>28</v>
      </c>
      <c r="AI42" t="s">
        <v>27</v>
      </c>
      <c r="AJ42" t="s">
        <v>26</v>
      </c>
      <c r="AK42" t="s">
        <v>80</v>
      </c>
      <c r="AL42" t="s">
        <v>81</v>
      </c>
      <c r="AN42" t="s">
        <v>34</v>
      </c>
      <c r="AO42" t="s">
        <v>28</v>
      </c>
      <c r="AP42" t="s">
        <v>6</v>
      </c>
      <c r="AQ42" t="s">
        <v>82</v>
      </c>
      <c r="AR42" t="s">
        <v>35</v>
      </c>
      <c r="AS42" t="s">
        <v>83</v>
      </c>
      <c r="AT42" t="s">
        <v>81</v>
      </c>
      <c r="AU42" t="s">
        <v>35</v>
      </c>
      <c r="AV42" t="s">
        <v>84</v>
      </c>
      <c r="AX42" t="s">
        <v>6</v>
      </c>
      <c r="AY42" t="s">
        <v>85</v>
      </c>
      <c r="AZ42" t="s">
        <v>86</v>
      </c>
      <c r="BA42" t="s">
        <v>87</v>
      </c>
    </row>
    <row r="43" spans="2:56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270000000</v>
      </c>
      <c r="G43">
        <f>((D44-D43)*(E44-E43))/2+(D44-D43)*E43</f>
        <v>1005000000</v>
      </c>
      <c r="H43" t="s">
        <v>29</v>
      </c>
      <c r="I43" t="s">
        <v>31</v>
      </c>
      <c r="J43">
        <f>SUM(G61:G66)</f>
        <v>2909100000</v>
      </c>
      <c r="M43" t="s">
        <v>31</v>
      </c>
      <c r="N43" s="42" t="s">
        <v>11</v>
      </c>
      <c r="O43" s="43">
        <f>MAX(E61:E67)</f>
        <v>540000000</v>
      </c>
      <c r="P43">
        <f>MAX(F61:F63)</f>
        <v>311000000</v>
      </c>
      <c r="Q43" s="42">
        <v>1</v>
      </c>
      <c r="R43" s="42"/>
      <c r="S43" t="s">
        <v>29</v>
      </c>
      <c r="T43" t="s">
        <v>31</v>
      </c>
      <c r="U43">
        <f>SUM(G61:G66)</f>
        <v>2909100000</v>
      </c>
      <c r="W43" t="s">
        <v>31</v>
      </c>
      <c r="X43">
        <f t="shared" si="9"/>
        <v>311000000</v>
      </c>
      <c r="Z43" t="s">
        <v>37</v>
      </c>
      <c r="AA43">
        <f>LOG10(V52/V44)</f>
        <v>-0.73590049647861122</v>
      </c>
      <c r="AB43">
        <f>AA43*2</f>
        <v>-1.4718009929572224</v>
      </c>
      <c r="AC43" s="44" t="s">
        <v>173</v>
      </c>
      <c r="AD43">
        <f>LOG10(Y52/Y44)</f>
        <v>-0.99037301220489093</v>
      </c>
      <c r="AE43">
        <f>AD43*2</f>
        <v>-1.9807460244097819</v>
      </c>
      <c r="AF43" s="44" t="s">
        <v>174</v>
      </c>
      <c r="AH43" t="s">
        <v>31</v>
      </c>
      <c r="AI43" t="s">
        <v>8</v>
      </c>
      <c r="AJ43">
        <v>0</v>
      </c>
      <c r="AK43">
        <v>7.3666666666666671</v>
      </c>
      <c r="AL43">
        <v>100</v>
      </c>
      <c r="AN43">
        <v>99.528301886792462</v>
      </c>
      <c r="AO43" t="s">
        <v>31</v>
      </c>
      <c r="AP43" t="s">
        <v>8</v>
      </c>
      <c r="AQ43">
        <v>43.346779990242567</v>
      </c>
      <c r="AR43">
        <v>40.748252796585007</v>
      </c>
      <c r="AS43">
        <v>51.554820495724471</v>
      </c>
      <c r="AT43">
        <v>73.130814810340723</v>
      </c>
      <c r="AU43">
        <v>40.748252796585007</v>
      </c>
      <c r="AV43">
        <v>3.3706951285041482</v>
      </c>
      <c r="AX43" t="s">
        <v>175</v>
      </c>
      <c r="AY43">
        <v>59.4688724954284</v>
      </c>
      <c r="AZ43">
        <v>55.791069849244366</v>
      </c>
      <c r="BA43">
        <v>7.0353309431915489</v>
      </c>
      <c r="BC43">
        <v>40.748252796585007</v>
      </c>
      <c r="BD43">
        <v>3.3706951285041482</v>
      </c>
    </row>
    <row r="44" spans="2:56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400000000</v>
      </c>
      <c r="G44">
        <f>((D45-D44)*(E45-E44))/2+(D45-D44)*E44</f>
        <v>390000000</v>
      </c>
      <c r="H44" t="s">
        <v>29</v>
      </c>
      <c r="I44" t="s">
        <v>32</v>
      </c>
      <c r="J44">
        <f>SUM(G68:G73)</f>
        <v>131610500</v>
      </c>
      <c r="K44">
        <f>AVERAGE(J44:J47)</f>
        <v>113870250</v>
      </c>
      <c r="M44" t="s">
        <v>32</v>
      </c>
      <c r="N44" s="42" t="s">
        <v>12</v>
      </c>
      <c r="O44" s="43">
        <f>MAX(E68:E75)</f>
        <v>18000000</v>
      </c>
      <c r="P44">
        <f>MAX(F68:F70)</f>
        <v>17993000</v>
      </c>
      <c r="Q44" s="42">
        <v>1</v>
      </c>
      <c r="R44" s="42"/>
      <c r="S44" t="s">
        <v>29</v>
      </c>
      <c r="T44" t="s">
        <v>32</v>
      </c>
      <c r="U44">
        <f>SUM(G68:G73)</f>
        <v>131610500</v>
      </c>
      <c r="V44">
        <f>AVERAGE(U44:U47)</f>
        <v>113870250</v>
      </c>
      <c r="W44" t="s">
        <v>32</v>
      </c>
      <c r="X44">
        <f t="shared" si="9"/>
        <v>17993000</v>
      </c>
      <c r="Y44">
        <f>AVERAGE(X44:X47)</f>
        <v>13986500</v>
      </c>
      <c r="AH44" t="s">
        <v>31</v>
      </c>
      <c r="AI44" t="s">
        <v>8</v>
      </c>
      <c r="AJ44">
        <v>1</v>
      </c>
      <c r="AK44">
        <v>7</v>
      </c>
      <c r="AL44">
        <v>99.056603773584911</v>
      </c>
      <c r="AN44">
        <v>98.82407653467979</v>
      </c>
      <c r="AO44" t="s">
        <v>31</v>
      </c>
      <c r="AP44" t="s">
        <v>9</v>
      </c>
      <c r="AQ44">
        <v>39.840753857300115</v>
      </c>
      <c r="AS44">
        <v>48.048794362782019</v>
      </c>
      <c r="AT44">
        <v>68.157496207288006</v>
      </c>
      <c r="BC44">
        <v>18.720619698843393</v>
      </c>
      <c r="BD44">
        <v>8.4345142759269169</v>
      </c>
    </row>
    <row r="45" spans="2:56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380000000</v>
      </c>
      <c r="G45">
        <f>((D46-D45)*(E46-E45))/2+(D46-D45)*E45</f>
        <v>370000000</v>
      </c>
      <c r="H45" t="s">
        <v>29</v>
      </c>
      <c r="I45" t="s">
        <v>32</v>
      </c>
      <c r="J45">
        <f>SUM(G75:G80)</f>
        <v>107110500</v>
      </c>
      <c r="M45" t="s">
        <v>32</v>
      </c>
      <c r="N45" s="42" t="s">
        <v>13</v>
      </c>
      <c r="O45" s="43">
        <f>MAX(E75:E81)</f>
        <v>14000000</v>
      </c>
      <c r="P45">
        <f>MAX(F75:F77)</f>
        <v>13993000</v>
      </c>
      <c r="Q45" s="42">
        <v>1</v>
      </c>
      <c r="R45" s="42"/>
      <c r="S45" t="s">
        <v>29</v>
      </c>
      <c r="T45" t="s">
        <v>32</v>
      </c>
      <c r="U45">
        <f>SUM(G75:G80)</f>
        <v>107110500</v>
      </c>
      <c r="W45" t="s">
        <v>32</v>
      </c>
      <c r="X45">
        <f t="shared" si="9"/>
        <v>13993000</v>
      </c>
      <c r="AH45" t="s">
        <v>31</v>
      </c>
      <c r="AI45" t="s">
        <v>8</v>
      </c>
      <c r="AJ45">
        <v>2</v>
      </c>
      <c r="AK45">
        <v>7</v>
      </c>
      <c r="AL45">
        <v>98.591549295774655</v>
      </c>
      <c r="AN45">
        <v>96.926106401441828</v>
      </c>
      <c r="AO45" t="s">
        <v>31</v>
      </c>
      <c r="AP45" t="s">
        <v>10</v>
      </c>
      <c r="AQ45">
        <v>36.361618029795977</v>
      </c>
      <c r="AS45">
        <v>44.569658535277881</v>
      </c>
      <c r="AT45">
        <v>63.222321659985937</v>
      </c>
      <c r="BC45">
        <v>55.791069849244366</v>
      </c>
      <c r="BD45">
        <v>7.0353309431915489</v>
      </c>
    </row>
    <row r="46" spans="2:56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360000000</v>
      </c>
      <c r="H46" t="s">
        <v>29</v>
      </c>
      <c r="I46" t="s">
        <v>32</v>
      </c>
      <c r="J46">
        <f>SUM(G82:G87)</f>
        <v>126625500</v>
      </c>
      <c r="M46" t="s">
        <v>32</v>
      </c>
      <c r="N46" s="42" t="s">
        <v>14</v>
      </c>
      <c r="O46" s="43">
        <f>MAX(E82:E88)</f>
        <v>15000000</v>
      </c>
      <c r="P46">
        <f>MAX(F82:F84)</f>
        <v>13983000</v>
      </c>
      <c r="Q46" s="42">
        <v>1</v>
      </c>
      <c r="S46" t="s">
        <v>29</v>
      </c>
      <c r="T46" t="s">
        <v>32</v>
      </c>
      <c r="U46">
        <f>SUM(G82:G87)</f>
        <v>126625500</v>
      </c>
      <c r="W46" t="s">
        <v>32</v>
      </c>
      <c r="X46">
        <f t="shared" si="9"/>
        <v>13983000</v>
      </c>
      <c r="AH46" t="s">
        <v>31</v>
      </c>
      <c r="AI46" t="s">
        <v>8</v>
      </c>
      <c r="AJ46">
        <v>3</v>
      </c>
      <c r="AK46">
        <v>6.7</v>
      </c>
      <c r="AL46">
        <v>95.260663507109001</v>
      </c>
      <c r="AN46">
        <v>279.75735470766807</v>
      </c>
      <c r="AO46" t="s">
        <v>31</v>
      </c>
      <c r="AP46" t="s">
        <v>11</v>
      </c>
      <c r="AQ46">
        <v>43.443859309001368</v>
      </c>
      <c r="AS46">
        <v>51.651899814483272</v>
      </c>
      <c r="AT46">
        <v>73.26852239255706</v>
      </c>
    </row>
    <row r="47" spans="2:56" ht="16" x14ac:dyDescent="0.2">
      <c r="B47" t="s">
        <v>29</v>
      </c>
      <c r="C47" t="str">
        <f>$E$24</f>
        <v>At2</v>
      </c>
      <c r="D47">
        <f>$C$26</f>
        <v>0</v>
      </c>
      <c r="E47">
        <f>E26</f>
        <v>1200000</v>
      </c>
      <c r="F47">
        <f>(E48-E47)</f>
        <v>8800000</v>
      </c>
      <c r="G47">
        <f>((D48-D47)*(E48-E47))/2+(D48-D47)*E47</f>
        <v>5600000</v>
      </c>
      <c r="H47" t="s">
        <v>29</v>
      </c>
      <c r="I47" t="s">
        <v>32</v>
      </c>
      <c r="J47">
        <f>SUM(G89:G94)</f>
        <v>90134500</v>
      </c>
      <c r="M47" t="s">
        <v>32</v>
      </c>
      <c r="N47" s="42" t="s">
        <v>15</v>
      </c>
      <c r="O47" s="43">
        <f>MAX(E89:E95)</f>
        <v>15000000</v>
      </c>
      <c r="P47">
        <f>MAX(F89:F91)</f>
        <v>9977000</v>
      </c>
      <c r="Q47" s="42">
        <v>1</v>
      </c>
      <c r="S47" t="s">
        <v>29</v>
      </c>
      <c r="T47" t="s">
        <v>32</v>
      </c>
      <c r="U47">
        <f>SUM(G89:G94)</f>
        <v>90134500</v>
      </c>
      <c r="W47" t="s">
        <v>32</v>
      </c>
      <c r="X47">
        <f t="shared" si="9"/>
        <v>9977000</v>
      </c>
      <c r="AH47" t="s">
        <v>31</v>
      </c>
      <c r="AI47" t="s">
        <v>8</v>
      </c>
      <c r="AJ47">
        <v>6</v>
      </c>
      <c r="AK47">
        <v>6.6</v>
      </c>
      <c r="AL47">
        <v>91.244239631336399</v>
      </c>
      <c r="AN47">
        <v>91.119750147421755</v>
      </c>
      <c r="AO47" t="s">
        <v>32</v>
      </c>
      <c r="AP47" t="s">
        <v>12</v>
      </c>
      <c r="AQ47">
        <v>8.2080405054819039</v>
      </c>
      <c r="AR47">
        <v>18.720619698843393</v>
      </c>
      <c r="AS47">
        <v>16.416081010963808</v>
      </c>
      <c r="AT47">
        <v>23.286307056852351</v>
      </c>
      <c r="AU47">
        <v>18.720619698843393</v>
      </c>
      <c r="AV47">
        <v>8.4345142759269169</v>
      </c>
    </row>
    <row r="48" spans="2:56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10000000</v>
      </c>
      <c r="F48">
        <f>(E50-E48)</f>
        <v>210000000</v>
      </c>
      <c r="G48">
        <f>((D50-D48)*(E50-E48))/2+(D50-D48)*E48</f>
        <v>230000000</v>
      </c>
      <c r="H48" t="s">
        <v>30</v>
      </c>
      <c r="I48" t="s">
        <v>36</v>
      </c>
      <c r="J48">
        <f>SUM(G96:G101)</f>
        <v>2416100000</v>
      </c>
      <c r="K48">
        <f>AVERAGE(J48:J51)</f>
        <v>1612725000</v>
      </c>
      <c r="M48" t="s">
        <v>36</v>
      </c>
      <c r="N48" s="42" t="s">
        <v>16</v>
      </c>
      <c r="O48" s="43">
        <f>MAX(E96:E102)</f>
        <v>320000000</v>
      </c>
      <c r="P48">
        <f>MAX(F96:F98)</f>
        <v>223000000</v>
      </c>
      <c r="Q48" s="42">
        <v>1</v>
      </c>
      <c r="S48" t="s">
        <v>30</v>
      </c>
      <c r="T48" t="s">
        <v>36</v>
      </c>
      <c r="U48">
        <f>SUM(G96:G101)</f>
        <v>2416100000</v>
      </c>
      <c r="V48">
        <f>AVERAGE(U48:U51)</f>
        <v>1612725000</v>
      </c>
      <c r="W48" t="s">
        <v>36</v>
      </c>
      <c r="X48">
        <f t="shared" si="9"/>
        <v>223000000</v>
      </c>
      <c r="Y48">
        <f>AVERAGE(X48:X51)</f>
        <v>167750000</v>
      </c>
      <c r="AH48" t="s">
        <v>31</v>
      </c>
      <c r="AI48" t="s">
        <v>8</v>
      </c>
      <c r="AJ48">
        <v>7</v>
      </c>
      <c r="AK48">
        <v>6.4</v>
      </c>
      <c r="AL48">
        <v>90.995260663507111</v>
      </c>
      <c r="AN48">
        <v>90.497630331753555</v>
      </c>
      <c r="AO48" t="s">
        <v>32</v>
      </c>
      <c r="AP48" t="s">
        <v>13</v>
      </c>
      <c r="AQ48">
        <v>27.156513486772837</v>
      </c>
      <c r="AS48">
        <v>35.364553992254741</v>
      </c>
      <c r="AT48">
        <v>50.164826954879182</v>
      </c>
    </row>
    <row r="49" spans="2:48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180000000</v>
      </c>
      <c r="G49">
        <f>((D51-D50)*(E51-E50))/2+(D51-D50)*E50</f>
        <v>870000000</v>
      </c>
      <c r="H49" t="s">
        <v>30</v>
      </c>
      <c r="I49" t="s">
        <v>36</v>
      </c>
      <c r="J49">
        <f>SUM(G103:G108)</f>
        <v>1338100000</v>
      </c>
      <c r="M49" t="s">
        <v>36</v>
      </c>
      <c r="N49" s="42" t="s">
        <v>17</v>
      </c>
      <c r="O49" s="43">
        <f>MAX(E103:E109)</f>
        <v>240000000</v>
      </c>
      <c r="P49">
        <f>MAX(F103:F105)</f>
        <v>145000000</v>
      </c>
      <c r="Q49" s="42">
        <v>1</v>
      </c>
      <c r="S49" t="s">
        <v>30</v>
      </c>
      <c r="T49" t="s">
        <v>36</v>
      </c>
      <c r="U49">
        <f>SUM(G103:G108)</f>
        <v>1338100000</v>
      </c>
      <c r="W49" t="s">
        <v>36</v>
      </c>
      <c r="X49">
        <f t="shared" si="9"/>
        <v>145000000</v>
      </c>
      <c r="AH49" t="s">
        <v>31</v>
      </c>
      <c r="AI49" t="s">
        <v>8</v>
      </c>
      <c r="AJ49">
        <v>8</v>
      </c>
      <c r="AK49">
        <v>6.3</v>
      </c>
      <c r="AL49">
        <v>90</v>
      </c>
      <c r="AO49" t="s">
        <v>32</v>
      </c>
      <c r="AP49" t="s">
        <v>14</v>
      </c>
      <c r="AQ49">
        <v>15.912655290969155</v>
      </c>
      <c r="AS49">
        <v>24.120695796451059</v>
      </c>
      <c r="AT49">
        <v>34.215348253091385</v>
      </c>
    </row>
    <row r="50" spans="2:48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220000000</v>
      </c>
      <c r="G50">
        <f>((D51-D50)*(E51-E50))/2+(D51-D50)*E50</f>
        <v>870000000</v>
      </c>
      <c r="H50" t="s">
        <v>30</v>
      </c>
      <c r="I50" t="s">
        <v>36</v>
      </c>
      <c r="J50">
        <f>SUM(G110:G115)</f>
        <v>1123100000</v>
      </c>
      <c r="M50" t="s">
        <v>36</v>
      </c>
      <c r="N50" s="42" t="s">
        <v>18</v>
      </c>
      <c r="O50" s="43">
        <f>MAX(E110:E116)</f>
        <v>310000000</v>
      </c>
      <c r="P50">
        <f>MAX(F110:F112)</f>
        <v>95000000</v>
      </c>
      <c r="Q50" s="42">
        <v>1</v>
      </c>
      <c r="S50" t="s">
        <v>30</v>
      </c>
      <c r="T50" t="s">
        <v>36</v>
      </c>
      <c r="U50">
        <f>SUM(G110:G115)</f>
        <v>1123100000</v>
      </c>
      <c r="W50" t="s">
        <v>36</v>
      </c>
      <c r="X50">
        <f t="shared" si="9"/>
        <v>95000000</v>
      </c>
      <c r="AH50" t="s">
        <v>31</v>
      </c>
      <c r="AI50" t="s">
        <v>9</v>
      </c>
      <c r="AJ50">
        <v>0</v>
      </c>
      <c r="AK50">
        <v>7.3666666666666671</v>
      </c>
      <c r="AL50">
        <v>100</v>
      </c>
      <c r="AN50">
        <v>98.113207547169822</v>
      </c>
      <c r="AO50" t="s">
        <v>32</v>
      </c>
      <c r="AP50" t="s">
        <v>15</v>
      </c>
      <c r="AQ50">
        <v>23.605269512149675</v>
      </c>
      <c r="AS50">
        <v>31.813310017631579</v>
      </c>
      <c r="AT50">
        <v>45.127366578578531</v>
      </c>
    </row>
    <row r="51" spans="2:48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360000000</v>
      </c>
      <c r="G51">
        <f>((D52-D51)*(E52-E51))/2+(D52-D51)*E51</f>
        <v>325000000</v>
      </c>
      <c r="H51" t="s">
        <v>30</v>
      </c>
      <c r="I51" t="s">
        <v>36</v>
      </c>
      <c r="J51">
        <f>SUM(G117:G122)</f>
        <v>1573600000</v>
      </c>
      <c r="M51" t="s">
        <v>36</v>
      </c>
      <c r="N51" s="42" t="s">
        <v>19</v>
      </c>
      <c r="O51" s="43">
        <f>MAX(E117:E123)</f>
        <v>220000000</v>
      </c>
      <c r="P51">
        <f>MAX(F117:F119)</f>
        <v>208000000</v>
      </c>
      <c r="Q51" s="42">
        <v>1</v>
      </c>
      <c r="S51" t="s">
        <v>30</v>
      </c>
      <c r="T51" t="s">
        <v>36</v>
      </c>
      <c r="U51">
        <f>SUM(G117:G122)</f>
        <v>1573600000</v>
      </c>
      <c r="W51" t="s">
        <v>36</v>
      </c>
      <c r="X51">
        <f t="shared" si="9"/>
        <v>208000000</v>
      </c>
      <c r="AH51" t="s">
        <v>31</v>
      </c>
      <c r="AI51" t="s">
        <v>9</v>
      </c>
      <c r="AJ51">
        <v>1</v>
      </c>
      <c r="AK51">
        <v>6.8</v>
      </c>
      <c r="AL51">
        <v>96.226415094339629</v>
      </c>
      <c r="AN51">
        <v>96.704756842944477</v>
      </c>
      <c r="AO51" t="s">
        <v>89</v>
      </c>
      <c r="AP51" t="s">
        <v>90</v>
      </c>
      <c r="AQ51">
        <v>62.288672308983564</v>
      </c>
      <c r="AR51">
        <v>55.791069849244366</v>
      </c>
      <c r="AS51">
        <v>70.496712814465468</v>
      </c>
      <c r="AT51">
        <v>100</v>
      </c>
      <c r="AU51">
        <v>55.791069849244366</v>
      </c>
      <c r="AV51">
        <v>7.0353309431915489</v>
      </c>
    </row>
    <row r="52" spans="2:48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290000000</v>
      </c>
      <c r="G52">
        <f>((D53-D52)*(E53-E52))/2+(D53-D52)*E52</f>
        <v>295000000</v>
      </c>
      <c r="H52" t="s">
        <v>30</v>
      </c>
      <c r="I52" t="s">
        <v>37</v>
      </c>
      <c r="J52">
        <f>SUM(G124:G129)</f>
        <v>26210000</v>
      </c>
      <c r="K52">
        <f>AVERAGE(J52:J55)</f>
        <v>20917500</v>
      </c>
      <c r="M52" t="s">
        <v>37</v>
      </c>
      <c r="N52" s="42" t="s">
        <v>20</v>
      </c>
      <c r="O52" s="43">
        <f>MAX(E124:E130)</f>
        <v>4400000</v>
      </c>
      <c r="P52">
        <f>MAX(F124:F126)</f>
        <v>1360000</v>
      </c>
      <c r="Q52" s="42">
        <v>1</v>
      </c>
      <c r="S52" t="s">
        <v>30</v>
      </c>
      <c r="T52" t="s">
        <v>37</v>
      </c>
      <c r="U52">
        <f>SUM(G124:G129)</f>
        <v>26210000</v>
      </c>
      <c r="V52">
        <f>AVERAGE(U52:U55)</f>
        <v>20917500</v>
      </c>
      <c r="W52" t="s">
        <v>37</v>
      </c>
      <c r="X52">
        <f>P52</f>
        <v>1360000</v>
      </c>
      <c r="Y52">
        <f>AVERAGE(X52:X55)</f>
        <v>1430000</v>
      </c>
      <c r="AH52" t="s">
        <v>31</v>
      </c>
      <c r="AI52" t="s">
        <v>9</v>
      </c>
      <c r="AJ52">
        <v>2</v>
      </c>
      <c r="AK52">
        <v>6.9</v>
      </c>
      <c r="AL52">
        <v>97.183098591549324</v>
      </c>
      <c r="AN52">
        <v>96.932781523262804</v>
      </c>
      <c r="AO52" t="s">
        <v>89</v>
      </c>
      <c r="AP52" t="s">
        <v>91</v>
      </c>
      <c r="AQ52">
        <v>52.500022156575483</v>
      </c>
      <c r="AS52">
        <v>60.708062662057387</v>
      </c>
      <c r="AT52">
        <v>86.11474243037398</v>
      </c>
    </row>
    <row r="53" spans="2:48" ht="16" x14ac:dyDescent="0.2">
      <c r="B53" t="s">
        <v>29</v>
      </c>
      <c r="C53" t="str">
        <f t="shared" si="10"/>
        <v>At2</v>
      </c>
      <c r="D53">
        <f>C$32</f>
        <v>8</v>
      </c>
      <c r="E53">
        <f t="shared" si="11"/>
        <v>300000000</v>
      </c>
      <c r="H53" t="s">
        <v>30</v>
      </c>
      <c r="I53" t="s">
        <v>37</v>
      </c>
      <c r="J53">
        <f>SUM(G131:G136)</f>
        <v>19360000</v>
      </c>
      <c r="M53" t="s">
        <v>37</v>
      </c>
      <c r="N53" s="42" t="s">
        <v>21</v>
      </c>
      <c r="O53" s="43">
        <f>MAX(E131:E137)</f>
        <v>3500000</v>
      </c>
      <c r="P53">
        <f>MAX(F131:F133)</f>
        <v>1460000</v>
      </c>
      <c r="Q53" s="42">
        <v>1</v>
      </c>
      <c r="S53" t="s">
        <v>30</v>
      </c>
      <c r="T53" t="s">
        <v>37</v>
      </c>
      <c r="U53">
        <f>SUM(G131:G136)</f>
        <v>19360000</v>
      </c>
      <c r="W53" t="s">
        <v>37</v>
      </c>
      <c r="X53">
        <f t="shared" si="9"/>
        <v>1460000</v>
      </c>
      <c r="AH53" t="s">
        <v>31</v>
      </c>
      <c r="AI53" t="s">
        <v>9</v>
      </c>
      <c r="AJ53">
        <v>3</v>
      </c>
      <c r="AK53">
        <v>6.8</v>
      </c>
      <c r="AL53">
        <v>96.682464454976298</v>
      </c>
      <c r="AN53">
        <v>283.96378884836304</v>
      </c>
      <c r="AO53" t="s">
        <v>89</v>
      </c>
      <c r="AP53" t="s">
        <v>92</v>
      </c>
      <c r="AQ53">
        <v>47.468535994069498</v>
      </c>
      <c r="AS53">
        <v>55.676576499551402</v>
      </c>
      <c r="AT53">
        <v>78.97754984134086</v>
      </c>
    </row>
    <row r="54" spans="2:48" ht="16" x14ac:dyDescent="0.2">
      <c r="B54" t="s">
        <v>29</v>
      </c>
      <c r="C54" t="str">
        <f>$F$24</f>
        <v>At3</v>
      </c>
      <c r="D54">
        <f>$C$26</f>
        <v>0</v>
      </c>
      <c r="E54">
        <f>F26</f>
        <v>1200000</v>
      </c>
      <c r="F54">
        <f>(E55-E54)</f>
        <v>11800000</v>
      </c>
      <c r="G54">
        <f>((D55-D54)*(E55-E54))/2+(D55-D54)*E54</f>
        <v>7100000</v>
      </c>
      <c r="H54" t="s">
        <v>30</v>
      </c>
      <c r="I54" t="s">
        <v>37</v>
      </c>
      <c r="J54">
        <f>SUM(G138:G143)</f>
        <v>20020000</v>
      </c>
      <c r="M54" t="s">
        <v>37</v>
      </c>
      <c r="N54" s="42" t="s">
        <v>22</v>
      </c>
      <c r="O54" s="43">
        <f>MAX(E138:E144)</f>
        <v>3600000</v>
      </c>
      <c r="P54">
        <f>MAX(F138:F140)</f>
        <v>1520000</v>
      </c>
      <c r="Q54" s="42">
        <v>1</v>
      </c>
      <c r="S54" t="s">
        <v>30</v>
      </c>
      <c r="T54" t="s">
        <v>37</v>
      </c>
      <c r="U54">
        <f>SUM(G138:G143)</f>
        <v>20020000</v>
      </c>
      <c r="W54" t="s">
        <v>37</v>
      </c>
      <c r="X54">
        <f t="shared" si="9"/>
        <v>1520000</v>
      </c>
      <c r="AH54" t="s">
        <v>31</v>
      </c>
      <c r="AI54" t="s">
        <v>9</v>
      </c>
      <c r="AJ54">
        <v>6</v>
      </c>
      <c r="AK54">
        <v>6.7</v>
      </c>
      <c r="AL54">
        <v>92.626728110599075</v>
      </c>
      <c r="AN54">
        <v>92.521894860986734</v>
      </c>
      <c r="AO54" t="s">
        <v>89</v>
      </c>
      <c r="AP54" t="s">
        <v>93</v>
      </c>
      <c r="AQ54">
        <v>60.907048937348918</v>
      </c>
      <c r="AS54">
        <v>69.115089442830822</v>
      </c>
      <c r="AT54">
        <v>98.040159155688826</v>
      </c>
    </row>
    <row r="55" spans="2:48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13000000</v>
      </c>
      <c r="F55">
        <f>(E57-E55)</f>
        <v>407000000</v>
      </c>
      <c r="G55">
        <f>((D57-D55)*(E57-E55))/2+(D57-D55)*E55</f>
        <v>433000000</v>
      </c>
      <c r="H55" t="s">
        <v>30</v>
      </c>
      <c r="I55" t="s">
        <v>37</v>
      </c>
      <c r="J55">
        <f>SUM(G145:G150)</f>
        <v>18080000</v>
      </c>
      <c r="M55" t="s">
        <v>37</v>
      </c>
      <c r="N55" s="42" t="s">
        <v>23</v>
      </c>
      <c r="O55" s="43">
        <f>MAX(E145:E151)</f>
        <v>3000000</v>
      </c>
      <c r="P55">
        <f>MAX(F145:F147)</f>
        <v>1380000</v>
      </c>
      <c r="Q55" s="42">
        <v>1</v>
      </c>
      <c r="S55" t="s">
        <v>30</v>
      </c>
      <c r="T55" t="s">
        <v>37</v>
      </c>
      <c r="U55">
        <f>SUM(G145:G150)</f>
        <v>18080000</v>
      </c>
      <c r="W55" t="s">
        <v>37</v>
      </c>
      <c r="X55">
        <f>P55</f>
        <v>1380000</v>
      </c>
      <c r="AH55" t="s">
        <v>31</v>
      </c>
      <c r="AI55" t="s">
        <v>9</v>
      </c>
      <c r="AJ55">
        <v>7</v>
      </c>
      <c r="AK55">
        <v>6.5</v>
      </c>
      <c r="AL55">
        <v>92.417061611374393</v>
      </c>
      <c r="AN55">
        <v>91.922816519972912</v>
      </c>
      <c r="AO55" t="s">
        <v>147</v>
      </c>
      <c r="AP55" t="s">
        <v>147</v>
      </c>
      <c r="AQ55">
        <v>59.4688724954284</v>
      </c>
    </row>
    <row r="56" spans="2:48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110000000</v>
      </c>
      <c r="G56">
        <f>((D58-D57)*(E58-E57))/2+(D58-D57)*E57</f>
        <v>1125000000</v>
      </c>
      <c r="N56" s="42"/>
      <c r="AH56" t="s">
        <v>31</v>
      </c>
      <c r="AI56" t="s">
        <v>9</v>
      </c>
      <c r="AJ56">
        <v>8</v>
      </c>
      <c r="AK56">
        <v>6.4</v>
      </c>
      <c r="AL56">
        <v>91.428571428571431</v>
      </c>
    </row>
    <row r="57" spans="2:48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420000000</v>
      </c>
      <c r="G57">
        <f>((D58-D57)*(E58-E57))/2+(D58-D57)*E57</f>
        <v>1125000000</v>
      </c>
      <c r="N57" s="42"/>
      <c r="AH57" t="s">
        <v>31</v>
      </c>
      <c r="AI57" t="s">
        <v>10</v>
      </c>
      <c r="AJ57">
        <v>0</v>
      </c>
      <c r="AK57">
        <v>7.3666666666666671</v>
      </c>
      <c r="AL57">
        <v>100</v>
      </c>
      <c r="AN57">
        <v>98.820754716981128</v>
      </c>
      <c r="AP57" t="s">
        <v>94</v>
      </c>
      <c r="AQ57">
        <v>8.2080405054819039</v>
      </c>
    </row>
    <row r="58" spans="2:48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330000000</v>
      </c>
      <c r="G58">
        <f>((D59-D58)*(E59-E58))/2+(D59-D58)*E58</f>
        <v>335000000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H58" t="s">
        <v>31</v>
      </c>
      <c r="AI58" t="s">
        <v>10</v>
      </c>
      <c r="AJ58">
        <v>1</v>
      </c>
      <c r="AK58">
        <v>6.9</v>
      </c>
      <c r="AL58">
        <v>97.64150943396227</v>
      </c>
      <c r="AN58">
        <v>96.70807866064311</v>
      </c>
      <c r="AP58" t="s">
        <v>95</v>
      </c>
      <c r="AQ58">
        <v>70.496712814465468</v>
      </c>
    </row>
    <row r="59" spans="2:48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340000000</v>
      </c>
      <c r="G59">
        <f>((D60-D59)*(E60-E59))/2+(D60-D59)*E59</f>
        <v>350000000</v>
      </c>
      <c r="H59" s="43" t="s">
        <v>142</v>
      </c>
      <c r="I59" s="43" t="s">
        <v>38</v>
      </c>
      <c r="J59" s="63" t="s">
        <v>143</v>
      </c>
      <c r="K59" s="42"/>
      <c r="N59" s="42"/>
      <c r="AH59" t="s">
        <v>31</v>
      </c>
      <c r="AI59" t="s">
        <v>10</v>
      </c>
      <c r="AJ59">
        <v>2</v>
      </c>
      <c r="AK59">
        <v>6.8</v>
      </c>
      <c r="AL59">
        <v>95.774647887323965</v>
      </c>
      <c r="AN59">
        <v>96.228556171150132</v>
      </c>
    </row>
    <row r="60" spans="2:48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360000000</v>
      </c>
      <c r="H60" s="43" t="s">
        <v>38</v>
      </c>
      <c r="I60" s="43" t="s">
        <v>142</v>
      </c>
      <c r="J60" s="42"/>
      <c r="K60" s="42"/>
      <c r="L60" s="42"/>
      <c r="N60" s="42"/>
      <c r="AH60" t="s">
        <v>31</v>
      </c>
      <c r="AI60" t="s">
        <v>10</v>
      </c>
      <c r="AJ60">
        <v>3</v>
      </c>
      <c r="AK60">
        <v>6.8</v>
      </c>
      <c r="AL60">
        <v>96.682464454976298</v>
      </c>
      <c r="AN60">
        <v>286.03752156725704</v>
      </c>
    </row>
    <row r="61" spans="2:48" ht="16" x14ac:dyDescent="0.2">
      <c r="B61" t="s">
        <v>29</v>
      </c>
      <c r="C61" t="str">
        <f>$G$24</f>
        <v>At4</v>
      </c>
      <c r="D61">
        <f>$C$26</f>
        <v>0</v>
      </c>
      <c r="E61">
        <f>G26</f>
        <v>1200000</v>
      </c>
      <c r="F61">
        <f>(E62-E61)</f>
        <v>17800000</v>
      </c>
      <c r="G61">
        <f>((D62-D61)*(E62-E61))/2+(D62-D61)*E61</f>
        <v>10100000</v>
      </c>
      <c r="N61" s="42"/>
      <c r="AH61" t="s">
        <v>31</v>
      </c>
      <c r="AI61" t="s">
        <v>10</v>
      </c>
      <c r="AJ61">
        <v>6</v>
      </c>
      <c r="AK61">
        <v>6.8</v>
      </c>
      <c r="AL61">
        <v>94.009216589861751</v>
      </c>
      <c r="AN61">
        <v>93.924039574551728</v>
      </c>
    </row>
    <row r="62" spans="2:48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19000000</v>
      </c>
      <c r="F62">
        <f>(E64-E62)</f>
        <v>311000000</v>
      </c>
      <c r="G62">
        <f>((D64-D62)*(E64-E62))/2+(D64-D62)*E62</f>
        <v>349000000</v>
      </c>
      <c r="N62" s="42"/>
      <c r="AH62" t="s">
        <v>31</v>
      </c>
      <c r="AI62" t="s">
        <v>10</v>
      </c>
      <c r="AJ62">
        <v>7</v>
      </c>
      <c r="AK62">
        <v>6.6</v>
      </c>
      <c r="AL62">
        <v>93.83886255924169</v>
      </c>
      <c r="AN62">
        <v>91.919431279620852</v>
      </c>
    </row>
    <row r="63" spans="2:48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150000000</v>
      </c>
      <c r="G63">
        <f>((D65-D64)*(E65-E64))/2+(D65-D64)*E64</f>
        <v>855000000</v>
      </c>
      <c r="N63" s="42"/>
      <c r="AH63" t="s">
        <v>31</v>
      </c>
      <c r="AI63" t="s">
        <v>10</v>
      </c>
      <c r="AJ63">
        <v>8</v>
      </c>
      <c r="AK63">
        <v>6.3</v>
      </c>
      <c r="AL63">
        <v>90</v>
      </c>
    </row>
    <row r="64" spans="2:48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330000000</v>
      </c>
      <c r="G64">
        <f>((D65-D64)*(E65-E64))/2+(D65-D64)*E64</f>
        <v>855000000</v>
      </c>
      <c r="N64" s="42"/>
      <c r="AH64" t="s">
        <v>31</v>
      </c>
      <c r="AI64" t="s">
        <v>11</v>
      </c>
      <c r="AJ64">
        <v>0</v>
      </c>
      <c r="AK64">
        <v>7.3666666666666671</v>
      </c>
      <c r="AL64">
        <v>100</v>
      </c>
      <c r="AN64">
        <v>97.405660377358487</v>
      </c>
    </row>
    <row r="65" spans="2:40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240000000</v>
      </c>
      <c r="G65">
        <f>((D66-D65)*(E66-E65))/2+(D66-D65)*E65</f>
        <v>345000000</v>
      </c>
      <c r="N65" s="42"/>
      <c r="AH65" t="s">
        <v>31</v>
      </c>
      <c r="AI65" t="s">
        <v>11</v>
      </c>
      <c r="AJ65">
        <v>1</v>
      </c>
      <c r="AK65">
        <v>6.7</v>
      </c>
      <c r="AL65">
        <v>94.811320754716988</v>
      </c>
      <c r="AN65">
        <v>94.588758968907797</v>
      </c>
    </row>
    <row r="66" spans="2:40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450000000</v>
      </c>
      <c r="G66">
        <f>((D67-D66)*(E67-E66))/2+(D67-D66)*E66</f>
        <v>495000000</v>
      </c>
      <c r="N66" s="42"/>
      <c r="AH66" t="s">
        <v>31</v>
      </c>
      <c r="AI66" t="s">
        <v>11</v>
      </c>
      <c r="AJ66">
        <v>2</v>
      </c>
      <c r="AK66">
        <v>6.7</v>
      </c>
      <c r="AL66">
        <v>94.366197183098606</v>
      </c>
      <c r="AN66">
        <v>94.813430345103797</v>
      </c>
    </row>
    <row r="67" spans="2:40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540000000</v>
      </c>
      <c r="N67" s="42"/>
      <c r="AH67" t="s">
        <v>31</v>
      </c>
      <c r="AI67" t="s">
        <v>11</v>
      </c>
      <c r="AJ67">
        <v>3</v>
      </c>
      <c r="AK67">
        <v>6.7</v>
      </c>
      <c r="AL67">
        <v>95.260663507109001</v>
      </c>
      <c r="AN67">
        <v>283.90482014545609</v>
      </c>
    </row>
    <row r="68" spans="2:40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2200000</v>
      </c>
      <c r="F68">
        <f>(E69-E68)</f>
        <v>-2193000</v>
      </c>
      <c r="G68">
        <f>((D69-D68)*(E69-E68))/2+(D69-D68)*E68</f>
        <v>1103500</v>
      </c>
      <c r="N68" s="42"/>
      <c r="AH68" t="s">
        <v>31</v>
      </c>
      <c r="AI68" t="s">
        <v>11</v>
      </c>
      <c r="AJ68">
        <v>6</v>
      </c>
      <c r="AK68">
        <v>6.8</v>
      </c>
      <c r="AL68">
        <v>94.009216589861751</v>
      </c>
      <c r="AN68">
        <v>93.924039574551728</v>
      </c>
    </row>
    <row r="69" spans="2:40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7000</v>
      </c>
      <c r="F69">
        <f>(E71-E69)</f>
        <v>17993000</v>
      </c>
      <c r="G69">
        <f>((D71-D69)*(E71-E69))/2+(D71-D69)*E69</f>
        <v>18007000</v>
      </c>
      <c r="AH69" t="s">
        <v>31</v>
      </c>
      <c r="AI69" t="s">
        <v>11</v>
      </c>
      <c r="AJ69">
        <v>7</v>
      </c>
      <c r="AK69">
        <v>6.6</v>
      </c>
      <c r="AL69">
        <v>93.83886255924169</v>
      </c>
      <c r="AN69">
        <v>91.919431279620852</v>
      </c>
    </row>
    <row r="70" spans="2:40" x14ac:dyDescent="0.2">
      <c r="B70" t="s">
        <v>29</v>
      </c>
      <c r="C70" t="str">
        <f t="shared" si="16"/>
        <v>Ct1</v>
      </c>
      <c r="D70">
        <v>2</v>
      </c>
      <c r="E70">
        <f t="shared" si="17"/>
        <v>11000000</v>
      </c>
      <c r="G70">
        <f>((D72-D71)*(E72-E71))/2+(D72-D71)*E71</f>
        <v>45000000</v>
      </c>
      <c r="AH70" t="s">
        <v>31</v>
      </c>
      <c r="AI70" t="s">
        <v>11</v>
      </c>
      <c r="AJ70">
        <v>8</v>
      </c>
      <c r="AK70">
        <v>6.3</v>
      </c>
      <c r="AL70">
        <v>90</v>
      </c>
    </row>
    <row r="71" spans="2:40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18000000</v>
      </c>
      <c r="G71">
        <f>((D72-D71)*(E72-E71))/2+(D72-D71)*E71</f>
        <v>45000000</v>
      </c>
      <c r="AH71" t="s">
        <v>32</v>
      </c>
      <c r="AI71" t="s">
        <v>12</v>
      </c>
      <c r="AJ71">
        <v>0</v>
      </c>
      <c r="AK71">
        <v>7.3666666666666671</v>
      </c>
      <c r="AL71">
        <v>100</v>
      </c>
      <c r="AN71">
        <v>99.528301886792462</v>
      </c>
    </row>
    <row r="72" spans="2:40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12000000</v>
      </c>
      <c r="G72">
        <f>((D73-D72)*(E73-E72))/2+(D73-D72)*E72</f>
        <v>11500000</v>
      </c>
      <c r="AH72" t="s">
        <v>32</v>
      </c>
      <c r="AI72" t="s">
        <v>12</v>
      </c>
      <c r="AJ72">
        <v>1</v>
      </c>
      <c r="AK72">
        <v>7</v>
      </c>
      <c r="AL72">
        <v>99.056603773584911</v>
      </c>
      <c r="AN72">
        <v>100.23252723890513</v>
      </c>
    </row>
    <row r="73" spans="2:40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11000000</v>
      </c>
      <c r="G73">
        <f>((D74-D73)*(E74-E73))/2+(D74-D73)*E73</f>
        <v>11000000</v>
      </c>
      <c r="AH73" t="s">
        <v>32</v>
      </c>
      <c r="AI73" t="s">
        <v>12</v>
      </c>
      <c r="AJ73">
        <v>2</v>
      </c>
      <c r="AK73">
        <v>7.2</v>
      </c>
      <c r="AL73">
        <v>101.40845070422537</v>
      </c>
      <c r="AN73">
        <v>100.46725852746813</v>
      </c>
    </row>
    <row r="74" spans="2:40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11000000</v>
      </c>
      <c r="AH74" t="s">
        <v>32</v>
      </c>
      <c r="AI74" t="s">
        <v>12</v>
      </c>
      <c r="AJ74">
        <v>3</v>
      </c>
      <c r="AK74">
        <v>7</v>
      </c>
      <c r="AL74">
        <v>99.526066350710892</v>
      </c>
      <c r="AN74">
        <v>296.52412256754099</v>
      </c>
    </row>
    <row r="75" spans="2:40" x14ac:dyDescent="0.2">
      <c r="B75" t="s">
        <v>29</v>
      </c>
      <c r="C75" t="str">
        <f>$I$24</f>
        <v>Ct2</v>
      </c>
      <c r="D75">
        <f>$C$26</f>
        <v>0</v>
      </c>
      <c r="E75">
        <f>I26</f>
        <v>2200000</v>
      </c>
      <c r="F75">
        <f>(E76-E75)</f>
        <v>-2193000</v>
      </c>
      <c r="G75">
        <f>((D76-D75)*(E76-E75))/2+(D76-D75)*E75</f>
        <v>1103500</v>
      </c>
      <c r="AH75" t="s">
        <v>32</v>
      </c>
      <c r="AI75" t="s">
        <v>12</v>
      </c>
      <c r="AJ75">
        <v>6</v>
      </c>
      <c r="AK75">
        <v>7.1</v>
      </c>
      <c r="AL75">
        <v>98.156682027649765</v>
      </c>
      <c r="AN75">
        <v>98.13047371524668</v>
      </c>
    </row>
    <row r="76" spans="2:40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7000</v>
      </c>
      <c r="F76">
        <f>(E78-E76)</f>
        <v>13993000</v>
      </c>
      <c r="G76">
        <f>((D78-D76)*(E78-E76))/2+(D78-D76)*E76</f>
        <v>14007000</v>
      </c>
      <c r="AH76" t="s">
        <v>32</v>
      </c>
      <c r="AI76" t="s">
        <v>12</v>
      </c>
      <c r="AJ76">
        <v>7</v>
      </c>
      <c r="AK76">
        <v>6.9</v>
      </c>
      <c r="AL76">
        <v>98.104265402843595</v>
      </c>
      <c r="AN76">
        <v>96.909275558564659</v>
      </c>
    </row>
    <row r="77" spans="2:40" x14ac:dyDescent="0.2">
      <c r="B77" t="s">
        <v>29</v>
      </c>
      <c r="C77" t="str">
        <f t="shared" si="18"/>
        <v>Ct2</v>
      </c>
      <c r="D77">
        <v>2</v>
      </c>
      <c r="E77">
        <f t="shared" si="19"/>
        <v>10000000</v>
      </c>
      <c r="G77">
        <f>((D79-D78)*(E79-E78))/2+(D79-D78)*E78</f>
        <v>37500000</v>
      </c>
      <c r="AH77" t="s">
        <v>32</v>
      </c>
      <c r="AI77" t="s">
        <v>12</v>
      </c>
      <c r="AJ77">
        <v>8</v>
      </c>
      <c r="AK77">
        <v>6.7</v>
      </c>
      <c r="AL77">
        <v>95.714285714285722</v>
      </c>
    </row>
    <row r="78" spans="2:40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14000000</v>
      </c>
      <c r="G78">
        <f>((D79-D78)*(E79-E78))/2+(D79-D78)*E78</f>
        <v>37500000</v>
      </c>
      <c r="AH78" t="s">
        <v>32</v>
      </c>
      <c r="AI78" t="s">
        <v>13</v>
      </c>
      <c r="AJ78">
        <v>0</v>
      </c>
      <c r="AK78">
        <v>7.3666666666666671</v>
      </c>
      <c r="AL78">
        <v>100</v>
      </c>
      <c r="AN78">
        <v>99.528301886792462</v>
      </c>
    </row>
    <row r="79" spans="2:40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11000000</v>
      </c>
      <c r="G79">
        <f>((D80-D79)*(E80-E79))/2+(D80-D79)*E79</f>
        <v>9500000</v>
      </c>
      <c r="AH79" t="s">
        <v>32</v>
      </c>
      <c r="AI79" t="s">
        <v>13</v>
      </c>
      <c r="AJ79">
        <v>1</v>
      </c>
      <c r="AK79">
        <v>7</v>
      </c>
      <c r="AL79">
        <v>99.056603773584911</v>
      </c>
      <c r="AN79">
        <v>99.528301886792462</v>
      </c>
    </row>
    <row r="80" spans="2:40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8000000</v>
      </c>
      <c r="G80">
        <f>((D81-D80)*(E81-E80))/2+(D81-D80)*E80</f>
        <v>7500000</v>
      </c>
      <c r="AH80" t="s">
        <v>32</v>
      </c>
      <c r="AI80" t="s">
        <v>13</v>
      </c>
      <c r="AJ80">
        <v>2</v>
      </c>
      <c r="AK80">
        <v>7.1</v>
      </c>
      <c r="AL80">
        <v>100.00000000000003</v>
      </c>
      <c r="AN80">
        <v>98.341232227488163</v>
      </c>
    </row>
    <row r="81" spans="2:40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7000000</v>
      </c>
      <c r="AH81" t="s">
        <v>32</v>
      </c>
      <c r="AI81" t="s">
        <v>13</v>
      </c>
      <c r="AJ81">
        <v>3</v>
      </c>
      <c r="AK81">
        <v>6.8</v>
      </c>
      <c r="AL81">
        <v>96.682464454976298</v>
      </c>
      <c r="AN81">
        <v>286.03752156725704</v>
      </c>
    </row>
    <row r="82" spans="2:40" x14ac:dyDescent="0.2">
      <c r="B82" t="s">
        <v>29</v>
      </c>
      <c r="C82" t="str">
        <f>$J$24</f>
        <v>Ct3</v>
      </c>
      <c r="D82">
        <f>$C$26</f>
        <v>0</v>
      </c>
      <c r="E82">
        <f>J26</f>
        <v>2200000</v>
      </c>
      <c r="F82">
        <f>(E83-E82)</f>
        <v>-2183000</v>
      </c>
      <c r="G82">
        <f>((D83-D82)*(E83-E82))/2+(D83-D82)*E82</f>
        <v>1108500</v>
      </c>
      <c r="AH82" t="s">
        <v>32</v>
      </c>
      <c r="AI82" t="s">
        <v>13</v>
      </c>
      <c r="AJ82">
        <v>6</v>
      </c>
      <c r="AK82">
        <v>6.8</v>
      </c>
      <c r="AL82">
        <v>94.009216589861751</v>
      </c>
      <c r="AN82">
        <v>94.634940048485376</v>
      </c>
    </row>
    <row r="83" spans="2:40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17000</v>
      </c>
      <c r="F83">
        <f>(E85-E83)</f>
        <v>13983000</v>
      </c>
      <c r="G83">
        <f>((D85-D83)*(E85-E83))/2+(D85-D83)*E83</f>
        <v>14017000</v>
      </c>
      <c r="AH83" t="s">
        <v>32</v>
      </c>
      <c r="AI83" t="s">
        <v>13</v>
      </c>
      <c r="AJ83">
        <v>7</v>
      </c>
      <c r="AK83">
        <v>6.7</v>
      </c>
      <c r="AL83">
        <v>95.260663507109001</v>
      </c>
      <c r="AN83">
        <v>94.773188896411639</v>
      </c>
    </row>
    <row r="84" spans="2:40" x14ac:dyDescent="0.2">
      <c r="B84" t="s">
        <v>29</v>
      </c>
      <c r="C84" t="str">
        <f t="shared" si="20"/>
        <v>Ct3</v>
      </c>
      <c r="D84">
        <v>2</v>
      </c>
      <c r="E84">
        <f t="shared" si="21"/>
        <v>13000000</v>
      </c>
      <c r="G84">
        <f>((D86-D85)*(E86-E85))/2+(D86-D85)*E85</f>
        <v>43500000</v>
      </c>
      <c r="AH84" t="s">
        <v>32</v>
      </c>
      <c r="AI84" t="s">
        <v>13</v>
      </c>
      <c r="AJ84">
        <v>8</v>
      </c>
      <c r="AK84">
        <v>6.6</v>
      </c>
      <c r="AL84">
        <v>94.285714285714278</v>
      </c>
    </row>
    <row r="85" spans="2:40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14000000</v>
      </c>
      <c r="G85">
        <f>((D86-D85)*(E86-E85))/2+(D86-D85)*E85</f>
        <v>43500000</v>
      </c>
      <c r="AH85" t="s">
        <v>32</v>
      </c>
      <c r="AI85" t="s">
        <v>14</v>
      </c>
      <c r="AJ85">
        <v>0</v>
      </c>
      <c r="AK85">
        <v>7.3666666666666671</v>
      </c>
      <c r="AL85">
        <v>100</v>
      </c>
      <c r="AN85">
        <v>99.528301886792462</v>
      </c>
    </row>
    <row r="86" spans="2:40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15000000</v>
      </c>
      <c r="G86">
        <f>((D87-D86)*(E87-E86))/2+(D87-D86)*E86</f>
        <v>13000000</v>
      </c>
      <c r="AH86" t="s">
        <v>32</v>
      </c>
      <c r="AI86" t="s">
        <v>14</v>
      </c>
      <c r="AJ86">
        <v>1</v>
      </c>
      <c r="AK86">
        <v>7</v>
      </c>
      <c r="AL86">
        <v>99.056603773584911</v>
      </c>
      <c r="AN86">
        <v>98.119851182567118</v>
      </c>
    </row>
    <row r="87" spans="2:40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11000000</v>
      </c>
      <c r="G87">
        <f>((D88-D87)*(E88-E87))/2+(D88-D87)*E87</f>
        <v>11500000</v>
      </c>
      <c r="AH87" t="s">
        <v>32</v>
      </c>
      <c r="AI87" t="s">
        <v>14</v>
      </c>
      <c r="AJ87">
        <v>2</v>
      </c>
      <c r="AK87">
        <v>6.9</v>
      </c>
      <c r="AL87">
        <v>97.183098591549324</v>
      </c>
      <c r="AN87">
        <v>98.354582471130101</v>
      </c>
    </row>
    <row r="88" spans="2:40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12000000</v>
      </c>
      <c r="AH88" t="s">
        <v>32</v>
      </c>
      <c r="AI88" t="s">
        <v>14</v>
      </c>
      <c r="AJ88">
        <v>3</v>
      </c>
      <c r="AK88">
        <v>7</v>
      </c>
      <c r="AL88">
        <v>99.526066350710892</v>
      </c>
      <c r="AN88">
        <v>294.45038984864698</v>
      </c>
    </row>
    <row r="89" spans="2:40" x14ac:dyDescent="0.2">
      <c r="B89" t="s">
        <v>29</v>
      </c>
      <c r="C89" t="str">
        <f>$K$24</f>
        <v>Ct4</v>
      </c>
      <c r="D89">
        <f>$C$26</f>
        <v>0</v>
      </c>
      <c r="E89">
        <f>K26</f>
        <v>2200000</v>
      </c>
      <c r="F89">
        <f>(E90-E89)</f>
        <v>-2177000</v>
      </c>
      <c r="G89">
        <f>((D90-D89)*(E90-E89))/2+(D90-D89)*E89</f>
        <v>1111500</v>
      </c>
      <c r="AH89" t="s">
        <v>32</v>
      </c>
      <c r="AI89" t="s">
        <v>14</v>
      </c>
      <c r="AJ89">
        <v>6</v>
      </c>
      <c r="AK89">
        <v>7</v>
      </c>
      <c r="AL89">
        <v>96.774193548387103</v>
      </c>
      <c r="AN89">
        <v>97.439229475615349</v>
      </c>
    </row>
    <row r="90" spans="2:40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23000</v>
      </c>
      <c r="F90">
        <f>(E92-E90)</f>
        <v>9977000</v>
      </c>
      <c r="G90">
        <f>((D92-D90)*(E92-E90))/2+(D92-D90)*E90</f>
        <v>10023000</v>
      </c>
      <c r="AH90" t="s">
        <v>32</v>
      </c>
      <c r="AI90" t="s">
        <v>14</v>
      </c>
      <c r="AJ90">
        <v>7</v>
      </c>
      <c r="AK90">
        <v>6.9</v>
      </c>
      <c r="AL90">
        <v>98.104265402843595</v>
      </c>
      <c r="AN90">
        <v>96.194989844278936</v>
      </c>
    </row>
    <row r="91" spans="2:40" x14ac:dyDescent="0.2">
      <c r="B91" t="s">
        <v>29</v>
      </c>
      <c r="C91" t="str">
        <f t="shared" si="22"/>
        <v>Ct4</v>
      </c>
      <c r="D91">
        <v>2</v>
      </c>
      <c r="E91">
        <f t="shared" si="23"/>
        <v>9000000</v>
      </c>
      <c r="G91">
        <f>((D93-D92)*(E93-E92))/2+(D93-D92)*E92</f>
        <v>28500000</v>
      </c>
      <c r="AH91" t="s">
        <v>32</v>
      </c>
      <c r="AI91" t="s">
        <v>14</v>
      </c>
      <c r="AJ91">
        <v>8</v>
      </c>
      <c r="AK91">
        <v>6.6</v>
      </c>
      <c r="AL91">
        <v>94.285714285714278</v>
      </c>
    </row>
    <row r="92" spans="2:40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10000000</v>
      </c>
      <c r="G92">
        <f>((D93-D92)*(E93-E92))/2+(D93-D92)*E92</f>
        <v>28500000</v>
      </c>
      <c r="AH92" t="s">
        <v>32</v>
      </c>
      <c r="AI92" t="s">
        <v>15</v>
      </c>
      <c r="AJ92">
        <v>0</v>
      </c>
      <c r="AK92">
        <v>7.3666666666666671</v>
      </c>
      <c r="AL92">
        <v>100</v>
      </c>
      <c r="AN92">
        <v>98.820754716981128</v>
      </c>
    </row>
    <row r="93" spans="2:40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9000000</v>
      </c>
      <c r="G93">
        <f>((D94-D93)*(E94-E93))/2+(D94-D93)*E93</f>
        <v>9500000</v>
      </c>
      <c r="AH93" t="s">
        <v>32</v>
      </c>
      <c r="AI93" t="s">
        <v>15</v>
      </c>
      <c r="AJ93">
        <v>1</v>
      </c>
      <c r="AK93">
        <v>6.9</v>
      </c>
      <c r="AL93">
        <v>97.64150943396227</v>
      </c>
      <c r="AN93">
        <v>99.524980069093829</v>
      </c>
    </row>
    <row r="94" spans="2:40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10000000</v>
      </c>
      <c r="G94">
        <f>((D95-D94)*(E95-E94))/2+(D95-D94)*E94</f>
        <v>12500000</v>
      </c>
      <c r="AH94" t="s">
        <v>32</v>
      </c>
      <c r="AI94" t="s">
        <v>15</v>
      </c>
      <c r="AJ94">
        <v>2</v>
      </c>
      <c r="AK94">
        <v>7.2</v>
      </c>
      <c r="AL94">
        <v>101.40845070422537</v>
      </c>
      <c r="AN94">
        <v>99.756358053534484</v>
      </c>
    </row>
    <row r="95" spans="2:40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15000000</v>
      </c>
      <c r="AH95" t="s">
        <v>32</v>
      </c>
      <c r="AI95" t="s">
        <v>15</v>
      </c>
      <c r="AJ95">
        <v>3</v>
      </c>
      <c r="AK95">
        <v>6.9</v>
      </c>
      <c r="AL95">
        <v>98.104265402843595</v>
      </c>
      <c r="AN95">
        <v>288.17022298905806</v>
      </c>
    </row>
    <row r="96" spans="2:40" x14ac:dyDescent="0.2">
      <c r="B96" t="s">
        <v>30</v>
      </c>
      <c r="C96" t="str">
        <f>$L$24</f>
        <v>At(Ct)1</v>
      </c>
      <c r="D96">
        <f>$C$26</f>
        <v>0</v>
      </c>
      <c r="E96">
        <f>L26</f>
        <v>1200000</v>
      </c>
      <c r="F96">
        <f>(E97-E96)</f>
        <v>15800000</v>
      </c>
      <c r="G96">
        <f>((D97-D96)*(E97-E96))/2+(D97-D96)*E96</f>
        <v>9100000</v>
      </c>
      <c r="AH96" t="s">
        <v>32</v>
      </c>
      <c r="AI96" t="s">
        <v>15</v>
      </c>
      <c r="AJ96">
        <v>6</v>
      </c>
      <c r="AK96">
        <v>6.8</v>
      </c>
      <c r="AL96">
        <v>94.009216589861751</v>
      </c>
      <c r="AN96">
        <v>94.634940048485376</v>
      </c>
    </row>
    <row r="97" spans="2:40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17000000</v>
      </c>
      <c r="F97">
        <f>(E99-E97)</f>
        <v>223000000</v>
      </c>
      <c r="G97">
        <f>((D99-D97)*(E99-E97))/2+(D99-D97)*E97</f>
        <v>257000000</v>
      </c>
      <c r="AH97" t="s">
        <v>32</v>
      </c>
      <c r="AI97" t="s">
        <v>15</v>
      </c>
      <c r="AJ97">
        <v>7</v>
      </c>
      <c r="AK97">
        <v>6.7</v>
      </c>
      <c r="AL97">
        <v>95.260663507109001</v>
      </c>
      <c r="AN97">
        <v>95.487474610697362</v>
      </c>
    </row>
    <row r="98" spans="2:40" x14ac:dyDescent="0.2">
      <c r="B98" t="s">
        <v>30</v>
      </c>
      <c r="C98" t="str">
        <f t="shared" si="24"/>
        <v>At(Ct)1</v>
      </c>
      <c r="D98">
        <v>2</v>
      </c>
      <c r="E98">
        <f t="shared" si="25"/>
        <v>160000000</v>
      </c>
      <c r="G98">
        <f>((D100-D99)*(E100-E99))/2+(D100-D99)*E99</f>
        <v>840000000</v>
      </c>
      <c r="AH98" t="s">
        <v>32</v>
      </c>
      <c r="AI98" t="s">
        <v>15</v>
      </c>
      <c r="AJ98">
        <v>8</v>
      </c>
      <c r="AK98">
        <v>6.7</v>
      </c>
      <c r="AL98">
        <v>95.714285714285722</v>
      </c>
    </row>
    <row r="99" spans="2:40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240000000</v>
      </c>
      <c r="G99">
        <f>((D100-D99)*(E100-E99))/2+(D100-D99)*E99</f>
        <v>840000000</v>
      </c>
      <c r="AH99" t="s">
        <v>130</v>
      </c>
      <c r="AI99" t="s">
        <v>90</v>
      </c>
      <c r="AJ99">
        <v>0</v>
      </c>
      <c r="AK99">
        <v>7.3666666666666671</v>
      </c>
      <c r="AL99">
        <v>100</v>
      </c>
      <c r="AN99">
        <v>101.65094339622641</v>
      </c>
    </row>
    <row r="100" spans="2:40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320000000</v>
      </c>
      <c r="G100">
        <f>((D101-D100)*(E101-E100))/2+(D101-D100)*E100</f>
        <v>255000000</v>
      </c>
      <c r="AH100" t="s">
        <v>130</v>
      </c>
      <c r="AI100" t="s">
        <v>90</v>
      </c>
      <c r="AJ100">
        <v>1</v>
      </c>
      <c r="AK100">
        <v>7.3</v>
      </c>
      <c r="AL100">
        <v>103.30188679245282</v>
      </c>
      <c r="AN100">
        <v>98.83404198777572</v>
      </c>
    </row>
    <row r="101" spans="2:40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190000000</v>
      </c>
      <c r="G101">
        <f>((D102-D101)*(E102-E101))/2+(D102-D101)*E101</f>
        <v>215000000</v>
      </c>
      <c r="AH101" t="s">
        <v>130</v>
      </c>
      <c r="AI101" t="s">
        <v>90</v>
      </c>
      <c r="AJ101">
        <v>2</v>
      </c>
      <c r="AK101">
        <v>6.7</v>
      </c>
      <c r="AL101">
        <v>94.366197183098606</v>
      </c>
      <c r="AN101">
        <v>93.3916293972365</v>
      </c>
    </row>
    <row r="102" spans="2:40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240000000</v>
      </c>
      <c r="AH102" t="s">
        <v>130</v>
      </c>
      <c r="AI102" t="s">
        <v>90</v>
      </c>
      <c r="AJ102">
        <v>3</v>
      </c>
      <c r="AK102">
        <v>6.5</v>
      </c>
      <c r="AL102">
        <v>92.417061611374393</v>
      </c>
      <c r="AN102">
        <v>269.27075370738419</v>
      </c>
    </row>
    <row r="103" spans="2:40" x14ac:dyDescent="0.2">
      <c r="B103" t="s">
        <v>30</v>
      </c>
      <c r="C103" t="str">
        <f>$M$24</f>
        <v>At(Ct)2</v>
      </c>
      <c r="D103">
        <f>$C$26</f>
        <v>0</v>
      </c>
      <c r="E103">
        <f>M26</f>
        <v>1200000</v>
      </c>
      <c r="F103">
        <f>(E104-E103)</f>
        <v>13800000</v>
      </c>
      <c r="G103">
        <f>((D104-D103)*(E104-E103))/2+(D104-D103)*E103</f>
        <v>8100000</v>
      </c>
      <c r="AH103" t="s">
        <v>130</v>
      </c>
      <c r="AI103" t="s">
        <v>90</v>
      </c>
      <c r="AJ103">
        <v>6</v>
      </c>
      <c r="AK103">
        <v>6.3</v>
      </c>
      <c r="AL103">
        <v>87.096774193548384</v>
      </c>
      <c r="AN103">
        <v>86.913316006726788</v>
      </c>
    </row>
    <row r="104" spans="2:40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15000000</v>
      </c>
      <c r="F104">
        <f>(E106-E104)</f>
        <v>145000000</v>
      </c>
      <c r="G104">
        <f>((D106-D104)*(E106-E104))/2+(D106-D104)*E104</f>
        <v>175000000</v>
      </c>
      <c r="AH104" t="s">
        <v>130</v>
      </c>
      <c r="AI104" t="s">
        <v>90</v>
      </c>
      <c r="AJ104">
        <v>7</v>
      </c>
      <c r="AK104">
        <v>6.1</v>
      </c>
      <c r="AL104">
        <v>86.729857819905192</v>
      </c>
      <c r="AN104">
        <v>87.650643195666888</v>
      </c>
    </row>
    <row r="105" spans="2:40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240000000</v>
      </c>
      <c r="G105">
        <f>((D107-D106)*(E107-E106))/2+(D107-D106)*E106</f>
        <v>420000000</v>
      </c>
      <c r="AH105" t="s">
        <v>130</v>
      </c>
      <c r="AI105" t="s">
        <v>90</v>
      </c>
      <c r="AJ105">
        <v>8</v>
      </c>
      <c r="AK105">
        <v>6.2</v>
      </c>
      <c r="AL105">
        <v>88.571428571428584</v>
      </c>
    </row>
    <row r="106" spans="2:40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160000000</v>
      </c>
      <c r="G106">
        <f>((D107-D106)*(E107-E106))/2+(D107-D106)*E106</f>
        <v>420000000</v>
      </c>
      <c r="AH106" t="s">
        <v>130</v>
      </c>
      <c r="AI106" t="s">
        <v>91</v>
      </c>
      <c r="AJ106">
        <v>0</v>
      </c>
      <c r="AK106">
        <v>7.3666666666666671</v>
      </c>
      <c r="AL106">
        <v>100</v>
      </c>
      <c r="AN106">
        <v>102.35849056603774</v>
      </c>
    </row>
    <row r="107" spans="2:40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120000000</v>
      </c>
      <c r="G107">
        <f>((D108-D107)*(E108-E107))/2+(D108-D107)*E107</f>
        <v>130000000</v>
      </c>
      <c r="AH107" t="s">
        <v>130</v>
      </c>
      <c r="AI107" t="s">
        <v>91</v>
      </c>
      <c r="AJ107">
        <v>1</v>
      </c>
      <c r="AK107">
        <v>7.4</v>
      </c>
      <c r="AL107">
        <v>104.71698113207549</v>
      </c>
      <c r="AN107">
        <v>99.541589157587055</v>
      </c>
    </row>
    <row r="108" spans="2:40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140000000</v>
      </c>
      <c r="G108">
        <f>((D109-D108)*(E109-E108))/2+(D109-D108)*E108</f>
        <v>185000000</v>
      </c>
      <c r="AH108" t="s">
        <v>130</v>
      </c>
      <c r="AI108" t="s">
        <v>91</v>
      </c>
      <c r="AJ108">
        <v>2</v>
      </c>
      <c r="AK108">
        <v>6.7</v>
      </c>
      <c r="AL108">
        <v>94.366197183098606</v>
      </c>
      <c r="AN108">
        <v>94.102529871170148</v>
      </c>
    </row>
    <row r="109" spans="2:40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230000000</v>
      </c>
      <c r="AH109" t="s">
        <v>130</v>
      </c>
      <c r="AI109" t="s">
        <v>91</v>
      </c>
      <c r="AJ109">
        <v>3</v>
      </c>
      <c r="AK109">
        <v>6.6</v>
      </c>
      <c r="AL109">
        <v>93.83886255924169</v>
      </c>
      <c r="AN109">
        <v>275.5509205669731</v>
      </c>
    </row>
    <row r="110" spans="2:40" x14ac:dyDescent="0.2">
      <c r="B110" t="s">
        <v>30</v>
      </c>
      <c r="C110" t="str">
        <f>$N$24</f>
        <v>At(Ct)3</v>
      </c>
      <c r="D110">
        <f>$C$26</f>
        <v>0</v>
      </c>
      <c r="E110">
        <f>N26</f>
        <v>1200000</v>
      </c>
      <c r="F110">
        <f>(E111-E110)</f>
        <v>13800000</v>
      </c>
      <c r="G110">
        <f>((D111-D110)*(E111-E110))/2+(D111-D110)*E110</f>
        <v>8100000</v>
      </c>
      <c r="AH110" t="s">
        <v>130</v>
      </c>
      <c r="AI110" t="s">
        <v>91</v>
      </c>
      <c r="AJ110">
        <v>6</v>
      </c>
      <c r="AK110">
        <v>6.5</v>
      </c>
      <c r="AL110">
        <v>89.861751152073737</v>
      </c>
      <c r="AN110">
        <v>88.295804485989464</v>
      </c>
    </row>
    <row r="111" spans="2:40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15000000</v>
      </c>
      <c r="F111">
        <f>(E113-E111)</f>
        <v>95000000</v>
      </c>
      <c r="G111">
        <f>((D113-D111)*(E113-E111))/2+(D113-D111)*E111</f>
        <v>125000000</v>
      </c>
      <c r="AH111" t="s">
        <v>130</v>
      </c>
      <c r="AI111" t="s">
        <v>91</v>
      </c>
      <c r="AJ111">
        <v>7</v>
      </c>
      <c r="AK111">
        <v>6.1</v>
      </c>
      <c r="AL111">
        <v>86.729857819905192</v>
      </c>
      <c r="AN111">
        <v>87.650643195666888</v>
      </c>
    </row>
    <row r="112" spans="2:40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310000000</v>
      </c>
      <c r="G112">
        <f>((D114-D113)*(E114-E113))/2+(D114-D113)*E113</f>
        <v>360000000</v>
      </c>
      <c r="AH112" t="s">
        <v>130</v>
      </c>
      <c r="AI112" t="s">
        <v>91</v>
      </c>
      <c r="AJ112">
        <v>8</v>
      </c>
      <c r="AK112">
        <v>6.2</v>
      </c>
      <c r="AL112">
        <v>88.571428571428584</v>
      </c>
    </row>
    <row r="113" spans="2:40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110000000</v>
      </c>
      <c r="G113">
        <f>((D114-D113)*(E114-E113))/2+(D114-D113)*E113</f>
        <v>360000000</v>
      </c>
      <c r="AH113" t="s">
        <v>130</v>
      </c>
      <c r="AI113" t="s">
        <v>92</v>
      </c>
      <c r="AJ113">
        <v>0</v>
      </c>
      <c r="AK113">
        <v>7.3666666666666671</v>
      </c>
      <c r="AL113">
        <v>100</v>
      </c>
      <c r="AN113">
        <v>103.06603773584905</v>
      </c>
    </row>
    <row r="114" spans="2:40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130000000</v>
      </c>
      <c r="G114">
        <f>((D115-D114)*(E115-E114))/2+(D115-D114)*E114</f>
        <v>125000000</v>
      </c>
      <c r="AH114" t="s">
        <v>130</v>
      </c>
      <c r="AI114" t="s">
        <v>92</v>
      </c>
      <c r="AJ114">
        <v>1</v>
      </c>
      <c r="AK114">
        <v>7.5</v>
      </c>
      <c r="AL114">
        <v>106.13207547169812</v>
      </c>
      <c r="AN114">
        <v>100.95336167951103</v>
      </c>
    </row>
    <row r="115" spans="2:40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120000000</v>
      </c>
      <c r="G115">
        <f>((D116-D115)*(E116-E115))/2+(D116-D115)*E115</f>
        <v>145000000</v>
      </c>
      <c r="AH115" t="s">
        <v>130</v>
      </c>
      <c r="AI115" t="s">
        <v>92</v>
      </c>
      <c r="AJ115">
        <v>2</v>
      </c>
      <c r="AK115">
        <v>6.8</v>
      </c>
      <c r="AL115">
        <v>95.774647887323965</v>
      </c>
      <c r="AN115">
        <v>95.517655697216483</v>
      </c>
    </row>
    <row r="116" spans="2:40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170000000</v>
      </c>
      <c r="AH116" t="s">
        <v>130</v>
      </c>
      <c r="AI116" t="s">
        <v>92</v>
      </c>
      <c r="AJ116">
        <v>3</v>
      </c>
      <c r="AK116">
        <v>6.7</v>
      </c>
      <c r="AL116">
        <v>95.260663507109001</v>
      </c>
      <c r="AN116">
        <v>275.60988926988006</v>
      </c>
    </row>
    <row r="117" spans="2:40" x14ac:dyDescent="0.2">
      <c r="B117" t="s">
        <v>30</v>
      </c>
      <c r="C117" t="str">
        <f>$O$24</f>
        <v>At(Ct)4</v>
      </c>
      <c r="D117">
        <f>$C$26</f>
        <v>0</v>
      </c>
      <c r="E117">
        <f>O26</f>
        <v>1200000</v>
      </c>
      <c r="F117">
        <f>(E118-E117)</f>
        <v>10800000</v>
      </c>
      <c r="G117">
        <f>((D118-D117)*(E118-E117))/2+(D118-D117)*E117</f>
        <v>6600000</v>
      </c>
      <c r="AH117" t="s">
        <v>130</v>
      </c>
      <c r="AI117" t="s">
        <v>92</v>
      </c>
      <c r="AJ117">
        <v>6</v>
      </c>
      <c r="AK117">
        <v>6.4</v>
      </c>
      <c r="AL117">
        <v>88.47926267281106</v>
      </c>
      <c r="AN117">
        <v>89.02636119422543</v>
      </c>
    </row>
    <row r="118" spans="2:40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12000000</v>
      </c>
      <c r="F118">
        <f>(E120-E118)</f>
        <v>208000000</v>
      </c>
      <c r="G118">
        <f>((D120-D118)*(E120-E118))/2+(D120-D118)*E118</f>
        <v>232000000</v>
      </c>
      <c r="AH118" t="s">
        <v>130</v>
      </c>
      <c r="AI118" t="s">
        <v>92</v>
      </c>
      <c r="AJ118">
        <v>7</v>
      </c>
      <c r="AK118">
        <v>6.3</v>
      </c>
      <c r="AL118">
        <v>89.5734597156398</v>
      </c>
      <c r="AN118">
        <v>88.358158429248476</v>
      </c>
    </row>
    <row r="119" spans="2:40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190000000</v>
      </c>
      <c r="G119">
        <f>((D121-D120)*(E121-E120))/2+(D121-D120)*E120</f>
        <v>525000000</v>
      </c>
      <c r="AH119" t="s">
        <v>130</v>
      </c>
      <c r="AI119" t="s">
        <v>92</v>
      </c>
      <c r="AJ119">
        <v>8</v>
      </c>
      <c r="AK119">
        <v>6.1</v>
      </c>
      <c r="AL119">
        <v>87.142857142857139</v>
      </c>
    </row>
    <row r="120" spans="2:40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220000000</v>
      </c>
      <c r="G120">
        <f>((D121-D120)*(E121-E120))/2+(D121-D120)*E120</f>
        <v>525000000</v>
      </c>
      <c r="AH120" t="s">
        <v>130</v>
      </c>
      <c r="AI120" t="s">
        <v>93</v>
      </c>
      <c r="AJ120">
        <v>0</v>
      </c>
      <c r="AK120">
        <v>7.3666666666666671</v>
      </c>
      <c r="AL120">
        <v>100</v>
      </c>
      <c r="AN120">
        <v>102.35849056603774</v>
      </c>
    </row>
    <row r="121" spans="2:40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130000000</v>
      </c>
      <c r="G121">
        <f>((D122-D121)*(E122-E121))/2+(D122-D121)*E121</f>
        <v>145000000</v>
      </c>
      <c r="AH121" t="s">
        <v>130</v>
      </c>
      <c r="AI121" t="s">
        <v>93</v>
      </c>
      <c r="AJ121">
        <v>1</v>
      </c>
      <c r="AK121">
        <v>7.4</v>
      </c>
      <c r="AL121">
        <v>104.71698113207549</v>
      </c>
      <c r="AN121">
        <v>100.9500398618124</v>
      </c>
    </row>
    <row r="122" spans="2:40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160000000</v>
      </c>
      <c r="G122">
        <f>((D123-D122)*(E123-E122))/2+(D123-D122)*E122</f>
        <v>140000000</v>
      </c>
      <c r="AH122" t="s">
        <v>130</v>
      </c>
      <c r="AI122" t="s">
        <v>93</v>
      </c>
      <c r="AJ122">
        <v>2</v>
      </c>
      <c r="AK122">
        <v>6.9</v>
      </c>
      <c r="AL122">
        <v>97.183098591549324</v>
      </c>
      <c r="AN122">
        <v>94.08917962752821</v>
      </c>
    </row>
    <row r="123" spans="2:40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120000000</v>
      </c>
      <c r="AH123" t="s">
        <v>130</v>
      </c>
      <c r="AI123" t="s">
        <v>93</v>
      </c>
      <c r="AJ123">
        <v>3</v>
      </c>
      <c r="AK123">
        <v>6.4</v>
      </c>
      <c r="AL123">
        <v>90.995260663507111</v>
      </c>
      <c r="AN123">
        <v>267.13805228558323</v>
      </c>
    </row>
    <row r="124" spans="2:40" x14ac:dyDescent="0.2">
      <c r="B124" t="s">
        <v>30</v>
      </c>
      <c r="C124" t="str">
        <f>$P$24</f>
        <v>Ct(At)1</v>
      </c>
      <c r="D124">
        <f>$C$26</f>
        <v>0</v>
      </c>
      <c r="E124">
        <f>P26</f>
        <v>2200000</v>
      </c>
      <c r="F124">
        <f>(E125-E124)</f>
        <v>-1860000</v>
      </c>
      <c r="G124">
        <f>((D125-D124)*(E125-E124))/2+(D125-D124)*E124</f>
        <v>1270000</v>
      </c>
      <c r="AH124" t="s">
        <v>130</v>
      </c>
      <c r="AI124" t="s">
        <v>93</v>
      </c>
      <c r="AJ124">
        <v>6</v>
      </c>
      <c r="AK124">
        <v>6.3</v>
      </c>
      <c r="AL124">
        <v>87.096774193548384</v>
      </c>
      <c r="AN124">
        <v>87.624216480660436</v>
      </c>
    </row>
    <row r="125" spans="2:40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340000</v>
      </c>
      <c r="F125">
        <f>(E127-E125)</f>
        <v>1360000</v>
      </c>
      <c r="G125">
        <f>((D127-D125)*(E127-E125))/2+(D127-D125)*E125</f>
        <v>2040000</v>
      </c>
      <c r="AH125" t="s">
        <v>130</v>
      </c>
      <c r="AI125" t="s">
        <v>93</v>
      </c>
      <c r="AJ125">
        <v>7</v>
      </c>
      <c r="AK125">
        <v>6.2</v>
      </c>
      <c r="AL125">
        <v>88.151658767772503</v>
      </c>
      <c r="AN125">
        <v>86.932972241029105</v>
      </c>
    </row>
    <row r="126" spans="2:40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3100000</v>
      </c>
      <c r="G126">
        <f>((D128-D127)*(E128-E127))/2+(D128-D127)*E127</f>
        <v>7500000</v>
      </c>
      <c r="AH126" t="s">
        <v>130</v>
      </c>
      <c r="AI126" t="s">
        <v>93</v>
      </c>
      <c r="AJ126">
        <v>8</v>
      </c>
      <c r="AK126">
        <v>6</v>
      </c>
      <c r="AL126">
        <v>85.714285714285708</v>
      </c>
    </row>
    <row r="127" spans="2:40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1700000</v>
      </c>
      <c r="G127">
        <f>((D128-D127)*(E128-E127))/2+(D128-D127)*E127</f>
        <v>7500000</v>
      </c>
      <c r="AH127" t="s">
        <v>136</v>
      </c>
      <c r="AI127" t="s">
        <v>96</v>
      </c>
      <c r="AJ127">
        <v>0</v>
      </c>
      <c r="AK127">
        <v>7.3666666666666671</v>
      </c>
      <c r="AL127">
        <v>100</v>
      </c>
      <c r="AN127">
        <v>100</v>
      </c>
    </row>
    <row r="128" spans="2:40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3300000</v>
      </c>
      <c r="G128">
        <f>((D129-D128)*(E129-E128))/2+(D129-D128)*E128</f>
        <v>3850000</v>
      </c>
      <c r="AH128" t="s">
        <v>136</v>
      </c>
      <c r="AI128" t="s">
        <v>96</v>
      </c>
      <c r="AJ128">
        <v>1</v>
      </c>
      <c r="AK128">
        <v>7.0666666666666664</v>
      </c>
      <c r="AL128">
        <v>100</v>
      </c>
      <c r="AN128">
        <v>100</v>
      </c>
    </row>
    <row r="129" spans="2:40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4400000</v>
      </c>
      <c r="G129">
        <f>((D130-D129)*(E130-E129))/2+(D130-D129)*E129</f>
        <v>4050000</v>
      </c>
      <c r="AH129" t="s">
        <v>136</v>
      </c>
      <c r="AI129" t="s">
        <v>96</v>
      </c>
      <c r="AJ129">
        <v>2</v>
      </c>
      <c r="AK129">
        <v>7.0999999999999988</v>
      </c>
      <c r="AL129">
        <v>100</v>
      </c>
      <c r="AN129">
        <v>100</v>
      </c>
    </row>
    <row r="130" spans="2:40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3700000</v>
      </c>
      <c r="AH130" t="s">
        <v>136</v>
      </c>
      <c r="AI130" t="s">
        <v>96</v>
      </c>
      <c r="AJ130">
        <v>3</v>
      </c>
      <c r="AK130">
        <v>7.0333333333333341</v>
      </c>
      <c r="AL130">
        <v>100</v>
      </c>
      <c r="AN130">
        <v>300</v>
      </c>
    </row>
    <row r="131" spans="2:40" x14ac:dyDescent="0.2">
      <c r="B131" t="s">
        <v>30</v>
      </c>
      <c r="C131" t="str">
        <f>$Q$24</f>
        <v>Ct(At)2</v>
      </c>
      <c r="D131">
        <f>$C$26</f>
        <v>0</v>
      </c>
      <c r="E131">
        <f>Q26</f>
        <v>2200000</v>
      </c>
      <c r="F131">
        <f>(E132-E131)</f>
        <v>-2060000</v>
      </c>
      <c r="G131">
        <f>((D132-D131)*(E132-E131))/2+(D132-D131)*E131</f>
        <v>1170000</v>
      </c>
      <c r="AH131" t="s">
        <v>136</v>
      </c>
      <c r="AI131" t="s">
        <v>96</v>
      </c>
      <c r="AJ131">
        <v>6</v>
      </c>
      <c r="AK131">
        <v>7.2333333333333334</v>
      </c>
      <c r="AL131">
        <v>100</v>
      </c>
      <c r="AN131">
        <v>100</v>
      </c>
    </row>
    <row r="132" spans="2:40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140000</v>
      </c>
      <c r="F132">
        <f>(E134-E132)</f>
        <v>1460000</v>
      </c>
      <c r="G132">
        <f>((D134-D132)*(E134-E132))/2+(D134-D132)*E132</f>
        <v>1740000</v>
      </c>
      <c r="AH132" t="s">
        <v>136</v>
      </c>
      <c r="AI132" t="s">
        <v>96</v>
      </c>
      <c r="AJ132">
        <v>7</v>
      </c>
      <c r="AK132">
        <v>7.0333333333333341</v>
      </c>
      <c r="AL132">
        <v>100</v>
      </c>
      <c r="AN132">
        <v>100</v>
      </c>
    </row>
    <row r="133" spans="2:40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2400000</v>
      </c>
      <c r="G133">
        <f>((D135-D134)*(E135-E134))/2+(D135-D134)*E134</f>
        <v>5400000</v>
      </c>
      <c r="AH133" t="s">
        <v>136</v>
      </c>
      <c r="AI133" t="s">
        <v>96</v>
      </c>
      <c r="AJ133">
        <v>8</v>
      </c>
      <c r="AK133">
        <v>7</v>
      </c>
      <c r="AL133">
        <v>100</v>
      </c>
    </row>
    <row r="134" spans="2:40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1600000</v>
      </c>
      <c r="G134">
        <f>((D135-D134)*(E135-E134))/2+(D135-D134)*E134</f>
        <v>5400000</v>
      </c>
    </row>
    <row r="135" spans="2:40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2000000</v>
      </c>
      <c r="G135">
        <f>((D136-D135)*(E136-E135))/2+(D136-D135)*E135</f>
        <v>2450000</v>
      </c>
    </row>
    <row r="136" spans="2:40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2900000</v>
      </c>
      <c r="G136">
        <f>((D137-D136)*(E137-E136))/2+(D137-D136)*E136</f>
        <v>3200000</v>
      </c>
    </row>
    <row r="137" spans="2:40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3500000</v>
      </c>
    </row>
    <row r="138" spans="2:40" x14ac:dyDescent="0.2">
      <c r="B138" t="s">
        <v>30</v>
      </c>
      <c r="C138" t="str">
        <f>$R$24</f>
        <v>Ct(At)3</v>
      </c>
      <c r="D138">
        <f>$C$26</f>
        <v>0</v>
      </c>
      <c r="E138">
        <f>R26</f>
        <v>2200000</v>
      </c>
      <c r="F138">
        <f>(E139-E138)</f>
        <v>-1920000</v>
      </c>
      <c r="G138">
        <f>((D139-D138)*(E139-E138))/2+(D139-D138)*E138</f>
        <v>1240000</v>
      </c>
    </row>
    <row r="139" spans="2:40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280000</v>
      </c>
      <c r="F139">
        <f>(E141-E139)</f>
        <v>1520000</v>
      </c>
      <c r="G139">
        <f>((D141-D139)*(E141-E139))/2+(D141-D139)*E139</f>
        <v>2080000</v>
      </c>
    </row>
    <row r="140" spans="2:40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3600000</v>
      </c>
      <c r="G140">
        <f>((D142-D141)*(E142-E141))/2+(D142-D141)*E141</f>
        <v>5400000</v>
      </c>
    </row>
    <row r="141" spans="2:40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1800000</v>
      </c>
      <c r="G141">
        <f>((D142-D141)*(E142-E141))/2+(D142-D141)*E141</f>
        <v>5400000</v>
      </c>
    </row>
    <row r="142" spans="2:40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1800000</v>
      </c>
      <c r="G142">
        <f>((D143-D142)*(E143-E142))/2+(D143-D142)*E142</f>
        <v>2500000</v>
      </c>
    </row>
    <row r="143" spans="2:40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3200000</v>
      </c>
      <c r="G143">
        <f>((D144-D143)*(E144-E143))/2+(D144-D143)*E143</f>
        <v>3400000</v>
      </c>
    </row>
    <row r="144" spans="2:40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3600000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2200000</v>
      </c>
      <c r="F145">
        <f>(E146-E145)</f>
        <v>-2080000</v>
      </c>
      <c r="G145">
        <f>((D146-D145)*(E146-E145))/2+(D146-D145)*E145</f>
        <v>1160000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120000</v>
      </c>
      <c r="F146">
        <f>(E148-E146)</f>
        <v>1380000</v>
      </c>
      <c r="G146">
        <f>((D148-D146)*(E148-E146))/2+(D148-D146)*E146</f>
        <v>1620000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1300000</v>
      </c>
      <c r="G147">
        <f>((D149-D148)*(E149-E148))/2+(D149-D148)*E148</f>
        <v>5100000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1500000</v>
      </c>
      <c r="G148">
        <f>((D149-D148)*(E149-E148))/2+(D149-D148)*E148</f>
        <v>5100000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1900000</v>
      </c>
      <c r="G149">
        <f>((D150-D149)*(E150-E149))/2+(D150-D149)*E149</f>
        <v>2450000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3000000</v>
      </c>
      <c r="G150">
        <f>((D151-D150)*(E151-E150))/2+(D151-D150)*E150</f>
        <v>2650000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2300000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1A427-C7AC-BE4E-AC0E-EB0E426D0E85}">
  <dimension ref="B6:BI153"/>
  <sheetViews>
    <sheetView zoomScale="50" workbookViewId="0">
      <selection activeCell="AJ3" sqref="AJ3:BM140"/>
    </sheetView>
  </sheetViews>
  <sheetFormatPr baseColWidth="10" defaultRowHeight="15" x14ac:dyDescent="0.2"/>
  <sheetData>
    <row r="6" spans="3:53" x14ac:dyDescent="0.2">
      <c r="L6" t="s">
        <v>130</v>
      </c>
      <c r="M6" t="s">
        <v>130</v>
      </c>
      <c r="N6" t="s">
        <v>130</v>
      </c>
      <c r="O6" t="s">
        <v>130</v>
      </c>
      <c r="P6" t="s">
        <v>130</v>
      </c>
      <c r="Q6" t="s">
        <v>130</v>
      </c>
      <c r="R6" t="s">
        <v>130</v>
      </c>
      <c r="S6" t="s">
        <v>130</v>
      </c>
      <c r="AK6" t="s">
        <v>59</v>
      </c>
      <c r="AL6" t="s">
        <v>60</v>
      </c>
      <c r="AM6" t="s">
        <v>61</v>
      </c>
      <c r="AN6" t="s">
        <v>62</v>
      </c>
      <c r="AO6" t="s">
        <v>63</v>
      </c>
      <c r="AP6" t="s">
        <v>64</v>
      </c>
      <c r="AQ6" t="s">
        <v>65</v>
      </c>
      <c r="AR6" t="s">
        <v>66</v>
      </c>
      <c r="AS6" t="s">
        <v>67</v>
      </c>
      <c r="AT6" t="s">
        <v>68</v>
      </c>
      <c r="AU6" t="s">
        <v>69</v>
      </c>
      <c r="AV6" t="s">
        <v>70</v>
      </c>
      <c r="AW6" t="s">
        <v>71</v>
      </c>
      <c r="AX6" t="s">
        <v>72</v>
      </c>
    </row>
    <row r="7" spans="3:53" x14ac:dyDescent="0.2">
      <c r="D7" t="s">
        <v>8</v>
      </c>
      <c r="E7" t="s">
        <v>9</v>
      </c>
      <c r="F7" t="s">
        <v>10</v>
      </c>
      <c r="G7" t="s">
        <v>11</v>
      </c>
      <c r="H7" t="s">
        <v>12</v>
      </c>
      <c r="I7" t="s">
        <v>13</v>
      </c>
      <c r="J7" t="s">
        <v>14</v>
      </c>
      <c r="K7" t="s">
        <v>15</v>
      </c>
      <c r="L7" t="s">
        <v>16</v>
      </c>
      <c r="M7" t="s">
        <v>17</v>
      </c>
      <c r="N7" t="s">
        <v>18</v>
      </c>
      <c r="O7" t="s">
        <v>19</v>
      </c>
      <c r="P7" t="s">
        <v>20</v>
      </c>
      <c r="Q7" t="s">
        <v>21</v>
      </c>
      <c r="R7" t="s">
        <v>22</v>
      </c>
      <c r="S7" t="s">
        <v>23</v>
      </c>
      <c r="AK7" t="s">
        <v>73</v>
      </c>
      <c r="AL7">
        <v>7.3999999999999995</v>
      </c>
      <c r="AM7">
        <v>7.3999999999999995</v>
      </c>
      <c r="AN7">
        <v>7.3999999999999995</v>
      </c>
      <c r="AO7">
        <v>7.3999999999999995</v>
      </c>
      <c r="AP7">
        <v>7.3999999999999995</v>
      </c>
      <c r="AQ7">
        <v>7.3999999999999995</v>
      </c>
      <c r="AR7">
        <v>7.3999999999999995</v>
      </c>
      <c r="AS7">
        <v>7.3999999999999995</v>
      </c>
      <c r="AT7">
        <v>7.3999999999999995</v>
      </c>
      <c r="AU7">
        <v>7.3999999999999995</v>
      </c>
      <c r="AV7">
        <v>7.3999999999999995</v>
      </c>
      <c r="AW7">
        <v>7.3999999999999995</v>
      </c>
      <c r="AX7">
        <v>7.3999999999999995</v>
      </c>
      <c r="AY7">
        <v>7.3</v>
      </c>
      <c r="AZ7">
        <v>7.4</v>
      </c>
      <c r="BA7">
        <v>7.5</v>
      </c>
    </row>
    <row r="8" spans="3:53" x14ac:dyDescent="0.2">
      <c r="D8" t="s">
        <v>60</v>
      </c>
      <c r="E8" t="s">
        <v>61</v>
      </c>
      <c r="F8" t="s">
        <v>62</v>
      </c>
      <c r="G8" t="s">
        <v>63</v>
      </c>
      <c r="H8" t="s">
        <v>64</v>
      </c>
      <c r="I8" t="s">
        <v>65</v>
      </c>
      <c r="J8" t="s">
        <v>66</v>
      </c>
      <c r="K8" t="s">
        <v>67</v>
      </c>
      <c r="L8" t="s">
        <v>121</v>
      </c>
      <c r="M8" t="s">
        <v>122</v>
      </c>
      <c r="N8" t="s">
        <v>123</v>
      </c>
      <c r="O8" t="s">
        <v>124</v>
      </c>
      <c r="P8" t="s">
        <v>125</v>
      </c>
      <c r="Q8" t="s">
        <v>126</v>
      </c>
      <c r="R8" t="s">
        <v>127</v>
      </c>
      <c r="S8" t="s">
        <v>128</v>
      </c>
      <c r="AK8" t="s">
        <v>74</v>
      </c>
      <c r="AL8">
        <v>7.3</v>
      </c>
      <c r="AM8">
        <v>7.3</v>
      </c>
      <c r="AN8">
        <v>7.1</v>
      </c>
      <c r="AO8">
        <v>7.2</v>
      </c>
      <c r="AP8">
        <v>7.1</v>
      </c>
      <c r="AQ8">
        <v>6.8</v>
      </c>
      <c r="AR8">
        <v>7.1</v>
      </c>
      <c r="AS8">
        <v>7</v>
      </c>
      <c r="AT8">
        <v>7</v>
      </c>
      <c r="AU8">
        <v>6.9</v>
      </c>
      <c r="AV8">
        <v>7.1</v>
      </c>
      <c r="AW8">
        <v>7.2</v>
      </c>
      <c r="AX8">
        <v>7.2333333333333334</v>
      </c>
      <c r="AY8">
        <v>7.1</v>
      </c>
      <c r="AZ8">
        <v>7.3</v>
      </c>
      <c r="BA8">
        <v>7.3</v>
      </c>
    </row>
    <row r="9" spans="3:53" x14ac:dyDescent="0.2">
      <c r="C9" t="s">
        <v>0</v>
      </c>
      <c r="D9">
        <v>12</v>
      </c>
      <c r="E9">
        <v>12</v>
      </c>
      <c r="F9">
        <v>12</v>
      </c>
      <c r="G9">
        <v>12</v>
      </c>
      <c r="H9">
        <v>24</v>
      </c>
      <c r="I9">
        <v>24</v>
      </c>
      <c r="J9">
        <v>24</v>
      </c>
      <c r="K9">
        <v>24</v>
      </c>
      <c r="L9">
        <v>12</v>
      </c>
      <c r="M9">
        <v>12</v>
      </c>
      <c r="N9">
        <v>12</v>
      </c>
      <c r="O9">
        <v>12</v>
      </c>
      <c r="P9">
        <v>24</v>
      </c>
      <c r="Q9">
        <v>24</v>
      </c>
      <c r="R9">
        <v>24</v>
      </c>
      <c r="S9">
        <v>24</v>
      </c>
      <c r="AK9" t="s">
        <v>75</v>
      </c>
      <c r="AL9">
        <v>7.2</v>
      </c>
      <c r="AM9">
        <v>7.2</v>
      </c>
      <c r="AN9">
        <v>7.2</v>
      </c>
      <c r="AO9">
        <v>7.2</v>
      </c>
      <c r="AP9">
        <v>7.2</v>
      </c>
      <c r="AQ9">
        <v>7.2</v>
      </c>
      <c r="AR9">
        <v>7.2</v>
      </c>
      <c r="AS9">
        <v>7.1</v>
      </c>
      <c r="AT9">
        <v>7.1</v>
      </c>
      <c r="AU9">
        <v>7.2</v>
      </c>
      <c r="AV9">
        <v>7.2</v>
      </c>
      <c r="AW9">
        <v>7.2</v>
      </c>
      <c r="AX9">
        <v>7.1333333333333329</v>
      </c>
      <c r="AY9">
        <v>7.2</v>
      </c>
      <c r="AZ9">
        <v>7.1</v>
      </c>
      <c r="BA9">
        <v>7.1</v>
      </c>
    </row>
    <row r="10" spans="3:53" x14ac:dyDescent="0.2">
      <c r="C10" t="s">
        <v>129</v>
      </c>
      <c r="D10">
        <v>5</v>
      </c>
      <c r="E10">
        <v>5</v>
      </c>
      <c r="F10">
        <v>5</v>
      </c>
      <c r="G10">
        <v>5</v>
      </c>
      <c r="H10">
        <v>5</v>
      </c>
      <c r="I10">
        <v>5</v>
      </c>
      <c r="J10">
        <v>5</v>
      </c>
      <c r="K10">
        <v>5</v>
      </c>
      <c r="L10">
        <v>5</v>
      </c>
      <c r="M10">
        <v>5</v>
      </c>
      <c r="N10">
        <v>5</v>
      </c>
      <c r="O10">
        <v>5</v>
      </c>
      <c r="P10">
        <v>5</v>
      </c>
      <c r="Q10">
        <v>5</v>
      </c>
      <c r="R10">
        <v>5</v>
      </c>
      <c r="S10">
        <v>5</v>
      </c>
      <c r="AK10" t="s">
        <v>76</v>
      </c>
      <c r="AL10">
        <v>7.2</v>
      </c>
      <c r="AM10">
        <v>7.1</v>
      </c>
      <c r="AN10">
        <v>6.9</v>
      </c>
      <c r="AO10">
        <v>7</v>
      </c>
      <c r="AP10">
        <v>7</v>
      </c>
      <c r="AQ10">
        <v>6.9</v>
      </c>
      <c r="AR10">
        <v>6.9</v>
      </c>
      <c r="AS10">
        <v>6.9</v>
      </c>
      <c r="AT10">
        <v>7</v>
      </c>
      <c r="AU10">
        <v>7.1</v>
      </c>
      <c r="AV10">
        <v>7</v>
      </c>
      <c r="AW10">
        <v>6.9</v>
      </c>
      <c r="AX10">
        <v>7.0666666666666664</v>
      </c>
      <c r="AY10">
        <v>7</v>
      </c>
      <c r="AZ10">
        <v>7</v>
      </c>
      <c r="BA10">
        <v>7.2</v>
      </c>
    </row>
    <row r="11" spans="3:53" x14ac:dyDescent="0.2">
      <c r="C11" t="s">
        <v>1</v>
      </c>
      <c r="D11">
        <v>36</v>
      </c>
      <c r="E11">
        <v>29</v>
      </c>
      <c r="F11">
        <v>54</v>
      </c>
      <c r="G11">
        <v>33</v>
      </c>
      <c r="H11">
        <v>7</v>
      </c>
      <c r="I11">
        <v>13</v>
      </c>
      <c r="J11">
        <v>6</v>
      </c>
      <c r="K11">
        <v>11</v>
      </c>
      <c r="L11">
        <v>86</v>
      </c>
      <c r="M11">
        <v>42</v>
      </c>
      <c r="N11">
        <v>36</v>
      </c>
      <c r="O11">
        <v>31</v>
      </c>
      <c r="P11">
        <v>76</v>
      </c>
      <c r="Q11">
        <v>112</v>
      </c>
      <c r="R11">
        <v>66</v>
      </c>
      <c r="S11">
        <v>79</v>
      </c>
      <c r="AK11" t="s">
        <v>77</v>
      </c>
      <c r="AL11">
        <v>6.8</v>
      </c>
      <c r="AM11">
        <v>6.6</v>
      </c>
      <c r="AN11">
        <v>6.6</v>
      </c>
      <c r="AO11">
        <v>6.6</v>
      </c>
      <c r="AP11">
        <v>6.7</v>
      </c>
      <c r="AQ11">
        <v>6.7</v>
      </c>
      <c r="AR11">
        <v>6.7</v>
      </c>
      <c r="AS11">
        <v>6.9</v>
      </c>
      <c r="AT11">
        <v>6.1</v>
      </c>
      <c r="AU11">
        <v>5.8</v>
      </c>
      <c r="AV11">
        <v>6.1</v>
      </c>
      <c r="AW11">
        <v>6</v>
      </c>
      <c r="AX11">
        <v>7.1333333333333329</v>
      </c>
      <c r="AY11">
        <v>7.3</v>
      </c>
      <c r="AZ11">
        <v>7.1</v>
      </c>
      <c r="BA11">
        <v>7</v>
      </c>
    </row>
    <row r="12" spans="3:53" x14ac:dyDescent="0.2">
      <c r="C12" t="s">
        <v>129</v>
      </c>
      <c r="D12">
        <v>3</v>
      </c>
      <c r="E12">
        <v>3</v>
      </c>
      <c r="F12">
        <v>3</v>
      </c>
      <c r="G12">
        <v>3</v>
      </c>
      <c r="H12">
        <v>2</v>
      </c>
      <c r="I12">
        <v>2</v>
      </c>
      <c r="J12">
        <v>2</v>
      </c>
      <c r="K12">
        <v>2</v>
      </c>
      <c r="L12">
        <v>3</v>
      </c>
      <c r="M12">
        <v>3</v>
      </c>
      <c r="N12">
        <v>3</v>
      </c>
      <c r="O12">
        <v>3</v>
      </c>
      <c r="P12">
        <v>2</v>
      </c>
      <c r="Q12">
        <v>2</v>
      </c>
      <c r="R12">
        <v>2</v>
      </c>
      <c r="S12">
        <v>2</v>
      </c>
      <c r="AK12" t="s">
        <v>78</v>
      </c>
      <c r="AL12">
        <v>6.7</v>
      </c>
      <c r="AM12">
        <v>6.3</v>
      </c>
      <c r="AN12">
        <v>6.4</v>
      </c>
      <c r="AO12">
        <v>6.3</v>
      </c>
      <c r="AP12">
        <v>7</v>
      </c>
      <c r="AQ12">
        <v>7</v>
      </c>
      <c r="AR12">
        <v>6.9</v>
      </c>
      <c r="AS12">
        <v>7</v>
      </c>
      <c r="AT12">
        <v>6</v>
      </c>
      <c r="AU12">
        <v>6</v>
      </c>
      <c r="AV12">
        <v>6.2</v>
      </c>
      <c r="AW12">
        <v>5.9</v>
      </c>
      <c r="AX12">
        <v>7.166666666666667</v>
      </c>
      <c r="AY12">
        <v>7.1</v>
      </c>
      <c r="AZ12">
        <v>7.2</v>
      </c>
      <c r="BA12">
        <v>7.2</v>
      </c>
    </row>
    <row r="13" spans="3:53" x14ac:dyDescent="0.2">
      <c r="C13" t="s">
        <v>2</v>
      </c>
      <c r="D13">
        <v>5</v>
      </c>
      <c r="E13">
        <v>7</v>
      </c>
      <c r="F13">
        <v>9</v>
      </c>
      <c r="G13">
        <v>12</v>
      </c>
      <c r="H13">
        <v>46</v>
      </c>
      <c r="I13">
        <v>44</v>
      </c>
      <c r="J13">
        <v>45</v>
      </c>
      <c r="K13">
        <v>59</v>
      </c>
      <c r="L13">
        <v>11</v>
      </c>
      <c r="M13">
        <v>7</v>
      </c>
      <c r="N13">
        <v>7</v>
      </c>
      <c r="O13">
        <v>10</v>
      </c>
      <c r="P13">
        <v>74</v>
      </c>
      <c r="Q13">
        <v>68</v>
      </c>
      <c r="R13">
        <v>51</v>
      </c>
      <c r="S13">
        <v>73</v>
      </c>
      <c r="AK13" t="s">
        <v>79</v>
      </c>
      <c r="AL13">
        <v>6.7</v>
      </c>
      <c r="AM13">
        <v>6.7</v>
      </c>
      <c r="AN13">
        <v>6.7</v>
      </c>
      <c r="AO13">
        <v>6.5</v>
      </c>
      <c r="AP13">
        <v>7.1</v>
      </c>
      <c r="AQ13">
        <v>7.1</v>
      </c>
      <c r="AR13">
        <v>6.9</v>
      </c>
      <c r="AS13">
        <v>6.9</v>
      </c>
      <c r="AT13">
        <v>6</v>
      </c>
      <c r="AU13">
        <v>6</v>
      </c>
      <c r="AV13">
        <v>6.2</v>
      </c>
      <c r="AW13">
        <v>6</v>
      </c>
      <c r="AX13">
        <v>7.1333333333333329</v>
      </c>
      <c r="AY13">
        <v>7</v>
      </c>
      <c r="AZ13">
        <v>7.2</v>
      </c>
      <c r="BA13">
        <v>7.2</v>
      </c>
    </row>
    <row r="14" spans="3:53" x14ac:dyDescent="0.2">
      <c r="C14" t="s">
        <v>129</v>
      </c>
      <c r="D14">
        <v>4</v>
      </c>
      <c r="E14">
        <v>4</v>
      </c>
      <c r="F14">
        <v>4</v>
      </c>
      <c r="G14">
        <v>4</v>
      </c>
      <c r="H14">
        <v>3</v>
      </c>
      <c r="I14">
        <v>3</v>
      </c>
      <c r="J14">
        <v>3</v>
      </c>
      <c r="K14">
        <v>3</v>
      </c>
      <c r="L14">
        <v>4</v>
      </c>
      <c r="M14">
        <v>4</v>
      </c>
      <c r="N14">
        <v>4</v>
      </c>
      <c r="O14">
        <v>4</v>
      </c>
      <c r="P14">
        <v>3</v>
      </c>
      <c r="Q14">
        <v>3</v>
      </c>
      <c r="R14">
        <v>3</v>
      </c>
      <c r="S14">
        <v>3</v>
      </c>
    </row>
    <row r="15" spans="3:53" x14ac:dyDescent="0.2">
      <c r="C15" t="s">
        <v>3</v>
      </c>
      <c r="D15">
        <v>25</v>
      </c>
      <c r="E15">
        <v>39</v>
      </c>
      <c r="F15">
        <v>32</v>
      </c>
      <c r="G15">
        <v>33</v>
      </c>
      <c r="H15">
        <v>39</v>
      </c>
      <c r="I15">
        <v>61</v>
      </c>
      <c r="J15">
        <v>51</v>
      </c>
      <c r="K15">
        <v>61</v>
      </c>
      <c r="L15">
        <v>39</v>
      </c>
      <c r="M15">
        <v>44</v>
      </c>
      <c r="N15">
        <v>38</v>
      </c>
      <c r="O15">
        <v>47</v>
      </c>
      <c r="P15">
        <v>50</v>
      </c>
      <c r="Q15">
        <v>48</v>
      </c>
      <c r="R15">
        <v>51</v>
      </c>
      <c r="S15">
        <v>47</v>
      </c>
    </row>
    <row r="16" spans="3:53" x14ac:dyDescent="0.2">
      <c r="C16" t="s">
        <v>129</v>
      </c>
      <c r="D16">
        <v>4</v>
      </c>
      <c r="E16">
        <v>4</v>
      </c>
      <c r="F16">
        <v>4</v>
      </c>
      <c r="G16">
        <v>4</v>
      </c>
      <c r="H16">
        <v>3</v>
      </c>
      <c r="I16">
        <v>3</v>
      </c>
      <c r="J16">
        <v>3</v>
      </c>
      <c r="K16">
        <v>3</v>
      </c>
      <c r="L16">
        <v>4</v>
      </c>
      <c r="M16">
        <v>4</v>
      </c>
      <c r="N16">
        <v>4</v>
      </c>
      <c r="O16">
        <v>4</v>
      </c>
      <c r="P16">
        <v>3</v>
      </c>
      <c r="Q16">
        <v>3</v>
      </c>
      <c r="R16">
        <v>3</v>
      </c>
      <c r="S16">
        <v>3</v>
      </c>
    </row>
    <row r="17" spans="3:53" x14ac:dyDescent="0.2">
      <c r="C17" t="s">
        <v>4</v>
      </c>
      <c r="D17">
        <v>34</v>
      </c>
      <c r="E17">
        <v>31</v>
      </c>
      <c r="F17">
        <v>21</v>
      </c>
      <c r="G17">
        <v>29</v>
      </c>
      <c r="H17">
        <v>74</v>
      </c>
      <c r="I17">
        <v>79</v>
      </c>
      <c r="J17">
        <v>69</v>
      </c>
      <c r="K17">
        <v>73</v>
      </c>
      <c r="L17">
        <v>29</v>
      </c>
      <c r="M17">
        <v>19</v>
      </c>
      <c r="N17">
        <v>12</v>
      </c>
      <c r="O17">
        <v>15</v>
      </c>
      <c r="P17">
        <v>110</v>
      </c>
      <c r="Q17">
        <v>83</v>
      </c>
      <c r="R17">
        <v>78</v>
      </c>
      <c r="S17">
        <v>77</v>
      </c>
    </row>
    <row r="18" spans="3:53" x14ac:dyDescent="0.2">
      <c r="C18" t="s">
        <v>129</v>
      </c>
      <c r="D18">
        <v>5</v>
      </c>
      <c r="E18">
        <v>5</v>
      </c>
      <c r="F18">
        <v>5</v>
      </c>
      <c r="G18">
        <v>5</v>
      </c>
      <c r="H18">
        <v>3</v>
      </c>
      <c r="I18">
        <v>3</v>
      </c>
      <c r="J18">
        <v>3</v>
      </c>
      <c r="K18">
        <v>3</v>
      </c>
      <c r="L18">
        <v>5</v>
      </c>
      <c r="M18">
        <v>5</v>
      </c>
      <c r="N18">
        <v>5</v>
      </c>
      <c r="O18">
        <v>5</v>
      </c>
      <c r="P18">
        <v>3</v>
      </c>
      <c r="Q18">
        <v>3</v>
      </c>
      <c r="R18">
        <v>3</v>
      </c>
      <c r="S18">
        <v>3</v>
      </c>
    </row>
    <row r="19" spans="3:53" x14ac:dyDescent="0.2">
      <c r="C19" t="s">
        <v>24</v>
      </c>
      <c r="D19">
        <v>26</v>
      </c>
      <c r="E19">
        <v>14</v>
      </c>
      <c r="F19">
        <v>17</v>
      </c>
      <c r="G19">
        <v>12</v>
      </c>
      <c r="H19">
        <v>70</v>
      </c>
      <c r="I19">
        <v>50</v>
      </c>
      <c r="J19">
        <v>45</v>
      </c>
      <c r="K19">
        <v>54</v>
      </c>
      <c r="L19">
        <v>9</v>
      </c>
      <c r="M19">
        <v>9</v>
      </c>
      <c r="N19">
        <v>10</v>
      </c>
      <c r="O19">
        <v>12</v>
      </c>
      <c r="P19">
        <v>98</v>
      </c>
      <c r="Q19">
        <v>81</v>
      </c>
      <c r="R19">
        <v>90</v>
      </c>
      <c r="S19">
        <v>80</v>
      </c>
    </row>
    <row r="20" spans="3:53" x14ac:dyDescent="0.2">
      <c r="C20" t="s">
        <v>129</v>
      </c>
      <c r="D20">
        <v>5</v>
      </c>
      <c r="E20">
        <v>5</v>
      </c>
      <c r="F20">
        <v>5</v>
      </c>
      <c r="G20">
        <v>5</v>
      </c>
      <c r="H20">
        <v>3</v>
      </c>
      <c r="I20">
        <v>3</v>
      </c>
      <c r="J20">
        <v>3</v>
      </c>
      <c r="K20">
        <v>3</v>
      </c>
      <c r="L20">
        <v>5</v>
      </c>
      <c r="M20">
        <v>5</v>
      </c>
      <c r="N20">
        <v>5</v>
      </c>
      <c r="O20">
        <v>5</v>
      </c>
      <c r="P20">
        <v>3</v>
      </c>
      <c r="Q20">
        <v>3</v>
      </c>
      <c r="R20">
        <v>3</v>
      </c>
      <c r="S20">
        <v>3</v>
      </c>
    </row>
    <row r="21" spans="3:53" x14ac:dyDescent="0.2">
      <c r="C21" t="s">
        <v>5</v>
      </c>
      <c r="D21">
        <v>22</v>
      </c>
      <c r="E21">
        <v>11</v>
      </c>
      <c r="F21">
        <v>14</v>
      </c>
      <c r="G21">
        <v>19</v>
      </c>
      <c r="H21">
        <v>60</v>
      </c>
      <c r="I21">
        <v>54</v>
      </c>
      <c r="J21">
        <v>54</v>
      </c>
      <c r="K21">
        <v>72</v>
      </c>
      <c r="L21">
        <v>16</v>
      </c>
      <c r="M21">
        <v>12</v>
      </c>
      <c r="N21">
        <v>10</v>
      </c>
      <c r="O21">
        <v>14</v>
      </c>
      <c r="P21">
        <v>14</v>
      </c>
      <c r="Q21">
        <v>83</v>
      </c>
      <c r="R21">
        <v>12</v>
      </c>
      <c r="S21">
        <v>75</v>
      </c>
    </row>
    <row r="22" spans="3:53" x14ac:dyDescent="0.2">
      <c r="C22" t="s">
        <v>129</v>
      </c>
      <c r="D22">
        <v>5</v>
      </c>
      <c r="E22">
        <v>5</v>
      </c>
      <c r="F22">
        <v>5</v>
      </c>
      <c r="G22">
        <v>5</v>
      </c>
      <c r="H22">
        <v>3</v>
      </c>
      <c r="I22">
        <v>3</v>
      </c>
      <c r="J22">
        <v>3</v>
      </c>
      <c r="K22">
        <v>3</v>
      </c>
      <c r="L22">
        <v>5</v>
      </c>
      <c r="M22">
        <v>5</v>
      </c>
      <c r="N22">
        <v>5</v>
      </c>
      <c r="O22">
        <v>5</v>
      </c>
      <c r="P22">
        <v>4</v>
      </c>
      <c r="Q22">
        <v>3</v>
      </c>
      <c r="R22">
        <v>4</v>
      </c>
      <c r="S22">
        <v>3</v>
      </c>
    </row>
    <row r="25" spans="3:53" x14ac:dyDescent="0.2">
      <c r="C25" t="s">
        <v>6</v>
      </c>
      <c r="L25" t="s">
        <v>130</v>
      </c>
      <c r="M25" t="s">
        <v>130</v>
      </c>
      <c r="N25" t="s">
        <v>130</v>
      </c>
      <c r="O25" t="s">
        <v>130</v>
      </c>
      <c r="P25" t="s">
        <v>130</v>
      </c>
      <c r="Q25" t="s">
        <v>130</v>
      </c>
      <c r="R25" t="s">
        <v>130</v>
      </c>
      <c r="S25" t="s">
        <v>130</v>
      </c>
    </row>
    <row r="26" spans="3:53" x14ac:dyDescent="0.2">
      <c r="D26" t="s">
        <v>8</v>
      </c>
      <c r="E26" t="s">
        <v>9</v>
      </c>
      <c r="F26" t="s">
        <v>10</v>
      </c>
      <c r="G26" t="s">
        <v>11</v>
      </c>
      <c r="H26" t="s">
        <v>12</v>
      </c>
      <c r="I26" t="s">
        <v>13</v>
      </c>
      <c r="J26" t="s">
        <v>14</v>
      </c>
      <c r="K26" t="s">
        <v>15</v>
      </c>
      <c r="L26" t="s">
        <v>16</v>
      </c>
      <c r="M26" t="s">
        <v>17</v>
      </c>
      <c r="N26" t="s">
        <v>18</v>
      </c>
      <c r="O26" t="s">
        <v>19</v>
      </c>
      <c r="P26" t="s">
        <v>20</v>
      </c>
      <c r="Q26" t="s">
        <v>21</v>
      </c>
      <c r="R26" t="s">
        <v>22</v>
      </c>
      <c r="S26" t="s">
        <v>23</v>
      </c>
      <c r="AK26" t="s">
        <v>6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  <c r="BA26" t="s">
        <v>130</v>
      </c>
    </row>
    <row r="27" spans="3:53" x14ac:dyDescent="0.2">
      <c r="C27" t="s">
        <v>131</v>
      </c>
      <c r="D27" t="s">
        <v>60</v>
      </c>
      <c r="E27" t="s">
        <v>61</v>
      </c>
      <c r="F27" t="s">
        <v>62</v>
      </c>
      <c r="G27" t="s">
        <v>63</v>
      </c>
      <c r="H27" t="s">
        <v>64</v>
      </c>
      <c r="I27" t="s">
        <v>65</v>
      </c>
      <c r="J27" t="s">
        <v>66</v>
      </c>
      <c r="K27" t="s">
        <v>67</v>
      </c>
      <c r="L27" t="s">
        <v>121</v>
      </c>
      <c r="M27" t="s">
        <v>122</v>
      </c>
      <c r="N27" t="s">
        <v>123</v>
      </c>
      <c r="O27" t="s">
        <v>124</v>
      </c>
      <c r="P27" t="s">
        <v>125</v>
      </c>
      <c r="Q27" t="s">
        <v>126</v>
      </c>
      <c r="R27" t="s">
        <v>127</v>
      </c>
      <c r="S27" t="s">
        <v>128</v>
      </c>
      <c r="AL27" t="s">
        <v>8</v>
      </c>
      <c r="AM27" t="s">
        <v>9</v>
      </c>
      <c r="AN27" t="s">
        <v>10</v>
      </c>
      <c r="AO27" t="s">
        <v>11</v>
      </c>
      <c r="AP27" t="s">
        <v>12</v>
      </c>
      <c r="AQ27" t="s">
        <v>13</v>
      </c>
      <c r="AR27" t="s">
        <v>14</v>
      </c>
      <c r="AS27" t="s">
        <v>15</v>
      </c>
      <c r="AT27" t="s">
        <v>16</v>
      </c>
      <c r="AU27" t="s">
        <v>17</v>
      </c>
      <c r="AV27" t="s">
        <v>18</v>
      </c>
      <c r="AW27" t="s">
        <v>19</v>
      </c>
      <c r="AX27" t="s">
        <v>20</v>
      </c>
      <c r="AY27" t="s">
        <v>21</v>
      </c>
      <c r="AZ27" t="s">
        <v>22</v>
      </c>
      <c r="BA27" t="s">
        <v>23</v>
      </c>
    </row>
    <row r="28" spans="3:53" x14ac:dyDescent="0.2">
      <c r="C28">
        <v>0</v>
      </c>
      <c r="D28">
        <v>800000</v>
      </c>
      <c r="E28">
        <v>800000</v>
      </c>
      <c r="F28">
        <v>800000</v>
      </c>
      <c r="G28">
        <v>800000</v>
      </c>
      <c r="H28">
        <v>1600000</v>
      </c>
      <c r="I28">
        <v>1600000</v>
      </c>
      <c r="J28">
        <v>1600000</v>
      </c>
      <c r="K28">
        <v>1600000</v>
      </c>
      <c r="L28">
        <v>800000</v>
      </c>
      <c r="M28">
        <v>800000</v>
      </c>
      <c r="N28">
        <v>800000</v>
      </c>
      <c r="O28">
        <v>800000</v>
      </c>
      <c r="P28">
        <v>1600000</v>
      </c>
      <c r="Q28">
        <v>1600000</v>
      </c>
      <c r="R28">
        <v>1600000</v>
      </c>
      <c r="S28">
        <v>1600000</v>
      </c>
      <c r="AK28" t="s">
        <v>131</v>
      </c>
    </row>
    <row r="29" spans="3:53" x14ac:dyDescent="0.2">
      <c r="C29">
        <v>1</v>
      </c>
      <c r="D29">
        <v>3600000</v>
      </c>
      <c r="E29">
        <v>2900000</v>
      </c>
      <c r="F29">
        <v>5400000</v>
      </c>
      <c r="G29">
        <v>3300000</v>
      </c>
      <c r="H29">
        <v>70000</v>
      </c>
      <c r="I29">
        <v>130000</v>
      </c>
      <c r="J29">
        <v>60000</v>
      </c>
      <c r="K29">
        <v>110000</v>
      </c>
      <c r="L29">
        <v>8600000</v>
      </c>
      <c r="M29">
        <v>4200000</v>
      </c>
      <c r="N29">
        <v>3600000</v>
      </c>
      <c r="O29">
        <v>3100000</v>
      </c>
      <c r="P29">
        <v>760000</v>
      </c>
      <c r="Q29">
        <v>1120000</v>
      </c>
      <c r="R29">
        <v>660000</v>
      </c>
      <c r="S29">
        <v>790000</v>
      </c>
      <c r="AK29">
        <v>0</v>
      </c>
    </row>
    <row r="30" spans="3:53" x14ac:dyDescent="0.2">
      <c r="C30">
        <v>2</v>
      </c>
      <c r="D30">
        <v>5000000</v>
      </c>
      <c r="E30">
        <v>7000000</v>
      </c>
      <c r="F30">
        <v>9000000</v>
      </c>
      <c r="G30">
        <v>12000000</v>
      </c>
      <c r="H30">
        <v>4600000</v>
      </c>
      <c r="I30">
        <v>4400000</v>
      </c>
      <c r="J30">
        <v>4500000</v>
      </c>
      <c r="K30">
        <v>5900000</v>
      </c>
      <c r="L30">
        <v>11000000</v>
      </c>
      <c r="M30">
        <v>7000000</v>
      </c>
      <c r="N30">
        <v>7000000</v>
      </c>
      <c r="O30">
        <v>10000000</v>
      </c>
      <c r="P30">
        <v>7400000</v>
      </c>
      <c r="Q30">
        <v>6800000</v>
      </c>
      <c r="R30">
        <v>5100000</v>
      </c>
      <c r="S30">
        <v>7300000</v>
      </c>
      <c r="AK30">
        <v>1</v>
      </c>
    </row>
    <row r="31" spans="3:53" x14ac:dyDescent="0.2">
      <c r="C31">
        <v>3</v>
      </c>
      <c r="D31">
        <v>25000000</v>
      </c>
      <c r="E31">
        <v>39000000</v>
      </c>
      <c r="F31">
        <v>32000000</v>
      </c>
      <c r="G31">
        <v>33000000</v>
      </c>
      <c r="H31">
        <v>3900000</v>
      </c>
      <c r="I31">
        <v>6100000</v>
      </c>
      <c r="J31">
        <v>5100000</v>
      </c>
      <c r="K31">
        <v>6100000</v>
      </c>
      <c r="L31">
        <v>39000000</v>
      </c>
      <c r="M31">
        <v>44000000</v>
      </c>
      <c r="N31">
        <v>38000000</v>
      </c>
      <c r="O31">
        <v>47000000</v>
      </c>
      <c r="P31">
        <v>5000000</v>
      </c>
      <c r="Q31">
        <v>4800000</v>
      </c>
      <c r="R31">
        <v>5100000</v>
      </c>
      <c r="S31">
        <v>4700000</v>
      </c>
      <c r="AK31">
        <v>2</v>
      </c>
    </row>
    <row r="32" spans="3:53" x14ac:dyDescent="0.2">
      <c r="C32">
        <v>6</v>
      </c>
      <c r="D32">
        <v>340000000</v>
      </c>
      <c r="E32">
        <v>310000000</v>
      </c>
      <c r="F32">
        <v>210000000</v>
      </c>
      <c r="G32">
        <v>290000000</v>
      </c>
      <c r="H32">
        <v>7400000</v>
      </c>
      <c r="I32">
        <v>7900000</v>
      </c>
      <c r="J32">
        <v>6900000</v>
      </c>
      <c r="K32">
        <v>7300000</v>
      </c>
      <c r="L32">
        <v>290000000</v>
      </c>
      <c r="M32">
        <v>190000000</v>
      </c>
      <c r="N32">
        <v>120000000</v>
      </c>
      <c r="O32">
        <v>150000000</v>
      </c>
      <c r="P32">
        <v>11000000</v>
      </c>
      <c r="Q32">
        <v>8300000</v>
      </c>
      <c r="R32">
        <v>7800000</v>
      </c>
      <c r="S32">
        <v>7700000</v>
      </c>
      <c r="AK32">
        <v>3</v>
      </c>
    </row>
    <row r="33" spans="2:61" x14ac:dyDescent="0.2">
      <c r="C33">
        <v>7</v>
      </c>
      <c r="D33">
        <v>260000000</v>
      </c>
      <c r="E33">
        <v>140000000</v>
      </c>
      <c r="F33">
        <v>170000000</v>
      </c>
      <c r="G33">
        <v>120000000</v>
      </c>
      <c r="H33">
        <v>7000000</v>
      </c>
      <c r="I33">
        <v>5000000</v>
      </c>
      <c r="J33">
        <v>4500000</v>
      </c>
      <c r="K33">
        <v>5400000</v>
      </c>
      <c r="L33">
        <v>90000000</v>
      </c>
      <c r="M33">
        <v>90000000</v>
      </c>
      <c r="N33">
        <v>100000000</v>
      </c>
      <c r="O33">
        <v>120000000</v>
      </c>
      <c r="P33">
        <v>9800000</v>
      </c>
      <c r="Q33">
        <v>8100000</v>
      </c>
      <c r="R33">
        <v>9000000</v>
      </c>
      <c r="S33">
        <v>8000000</v>
      </c>
      <c r="AK33">
        <v>6</v>
      </c>
    </row>
    <row r="34" spans="2:61" x14ac:dyDescent="0.2">
      <c r="C34">
        <v>8</v>
      </c>
      <c r="D34">
        <v>220000000</v>
      </c>
      <c r="E34">
        <v>110000000</v>
      </c>
      <c r="F34">
        <v>140000000</v>
      </c>
      <c r="G34">
        <v>190000000</v>
      </c>
      <c r="H34">
        <v>6000000</v>
      </c>
      <c r="I34">
        <v>5400000</v>
      </c>
      <c r="J34">
        <v>5400000</v>
      </c>
      <c r="K34">
        <v>7200000</v>
      </c>
      <c r="L34">
        <v>160000000</v>
      </c>
      <c r="M34">
        <v>120000000</v>
      </c>
      <c r="N34">
        <v>100000000</v>
      </c>
      <c r="O34">
        <v>140000000</v>
      </c>
      <c r="P34">
        <v>14000000</v>
      </c>
      <c r="Q34">
        <v>8300000</v>
      </c>
      <c r="R34">
        <v>12000000</v>
      </c>
      <c r="S34">
        <v>7500000</v>
      </c>
      <c r="AK34">
        <v>7</v>
      </c>
    </row>
    <row r="35" spans="2:61" x14ac:dyDescent="0.2">
      <c r="AK35">
        <v>8</v>
      </c>
    </row>
    <row r="40" spans="2:61" x14ac:dyDescent="0.2">
      <c r="O40" t="s">
        <v>40</v>
      </c>
      <c r="P40" t="s">
        <v>42</v>
      </c>
      <c r="Q40" t="s">
        <v>43</v>
      </c>
    </row>
    <row r="41" spans="2:61" x14ac:dyDescent="0.2">
      <c r="B41" t="s">
        <v>28</v>
      </c>
      <c r="C41" t="s">
        <v>27</v>
      </c>
      <c r="D41" t="s">
        <v>26</v>
      </c>
      <c r="E41" t="s">
        <v>25</v>
      </c>
      <c r="F41" t="s">
        <v>41</v>
      </c>
      <c r="G41" t="s">
        <v>34</v>
      </c>
      <c r="H41" t="s">
        <v>28</v>
      </c>
      <c r="I41" t="s">
        <v>6</v>
      </c>
      <c r="J41" t="s">
        <v>34</v>
      </c>
      <c r="K41" t="s">
        <v>35</v>
      </c>
      <c r="M41" t="s">
        <v>6</v>
      </c>
      <c r="N41" t="s">
        <v>39</v>
      </c>
      <c r="O41" t="s">
        <v>40</v>
      </c>
      <c r="P41" t="s">
        <v>132</v>
      </c>
      <c r="Q41" t="s">
        <v>43</v>
      </c>
      <c r="S41" t="s">
        <v>28</v>
      </c>
      <c r="T41" t="s">
        <v>6</v>
      </c>
      <c r="U41" t="s">
        <v>34</v>
      </c>
      <c r="V41" t="s">
        <v>46</v>
      </c>
      <c r="W41" t="s">
        <v>6</v>
      </c>
      <c r="X41" t="s">
        <v>47</v>
      </c>
      <c r="Y41" t="s">
        <v>48</v>
      </c>
      <c r="AA41" t="s">
        <v>49</v>
      </c>
      <c r="AB41" t="s">
        <v>50</v>
      </c>
      <c r="AC41" t="s">
        <v>51</v>
      </c>
      <c r="AD41" t="s">
        <v>52</v>
      </c>
      <c r="AE41" t="s">
        <v>50</v>
      </c>
      <c r="AF41" t="s">
        <v>51</v>
      </c>
    </row>
    <row r="42" spans="2:61" x14ac:dyDescent="0.2">
      <c r="B42" t="s">
        <v>29</v>
      </c>
      <c r="C42" t="s">
        <v>8</v>
      </c>
      <c r="D42">
        <v>0</v>
      </c>
      <c r="E42">
        <v>800000</v>
      </c>
      <c r="F42">
        <v>2800000</v>
      </c>
      <c r="G42">
        <v>2200000</v>
      </c>
      <c r="H42" t="s">
        <v>29</v>
      </c>
      <c r="I42" t="s">
        <v>31</v>
      </c>
      <c r="J42">
        <v>1665800000</v>
      </c>
      <c r="K42">
        <v>1396350000</v>
      </c>
      <c r="M42" t="s">
        <v>31</v>
      </c>
      <c r="N42" t="s">
        <v>8</v>
      </c>
      <c r="O42">
        <v>340000000</v>
      </c>
      <c r="P42">
        <v>20000000</v>
      </c>
      <c r="Q42">
        <v>1</v>
      </c>
      <c r="S42" t="s">
        <v>29</v>
      </c>
      <c r="T42" t="s">
        <v>31</v>
      </c>
      <c r="U42">
        <v>1665800000</v>
      </c>
      <c r="V42">
        <v>1396350000</v>
      </c>
      <c r="W42" t="s">
        <v>31</v>
      </c>
      <c r="X42">
        <v>20000000</v>
      </c>
      <c r="Y42">
        <v>24000000</v>
      </c>
      <c r="Z42" t="s">
        <v>31</v>
      </c>
      <c r="AJ42" t="s">
        <v>28</v>
      </c>
      <c r="AK42" t="s">
        <v>27</v>
      </c>
      <c r="AL42" t="s">
        <v>26</v>
      </c>
      <c r="AM42" t="s">
        <v>80</v>
      </c>
      <c r="AN42" t="s">
        <v>81</v>
      </c>
      <c r="AP42" t="s">
        <v>34</v>
      </c>
      <c r="AQ42" t="s">
        <v>28</v>
      </c>
      <c r="AR42" t="s">
        <v>6</v>
      </c>
      <c r="AS42" t="s">
        <v>82</v>
      </c>
      <c r="AT42" t="s">
        <v>35</v>
      </c>
      <c r="AU42" t="s">
        <v>83</v>
      </c>
      <c r="AV42" t="s">
        <v>81</v>
      </c>
      <c r="AW42" t="s">
        <v>35</v>
      </c>
      <c r="AX42" t="s">
        <v>84</v>
      </c>
      <c r="AZ42" t="s">
        <v>6</v>
      </c>
      <c r="BA42" t="s">
        <v>85</v>
      </c>
      <c r="BB42" t="s">
        <v>86</v>
      </c>
      <c r="BC42" t="s">
        <v>87</v>
      </c>
      <c r="BH42" t="s">
        <v>6</v>
      </c>
      <c r="BI42" t="s">
        <v>34</v>
      </c>
    </row>
    <row r="43" spans="2:61" x14ac:dyDescent="0.2">
      <c r="B43" t="s">
        <v>29</v>
      </c>
      <c r="C43" t="s">
        <v>8</v>
      </c>
      <c r="D43">
        <v>1</v>
      </c>
      <c r="E43">
        <v>3600000</v>
      </c>
      <c r="F43">
        <v>1400000</v>
      </c>
      <c r="G43">
        <v>28600000</v>
      </c>
      <c r="H43" t="s">
        <v>29</v>
      </c>
      <c r="I43" t="s">
        <v>31</v>
      </c>
      <c r="J43">
        <v>1440750000</v>
      </c>
      <c r="M43" t="s">
        <v>31</v>
      </c>
      <c r="N43" t="s">
        <v>9</v>
      </c>
      <c r="O43">
        <v>310000000</v>
      </c>
      <c r="P43">
        <v>32000000</v>
      </c>
      <c r="Q43">
        <v>1</v>
      </c>
      <c r="S43" t="s">
        <v>29</v>
      </c>
      <c r="T43" t="s">
        <v>31</v>
      </c>
      <c r="U43">
        <v>1440750000</v>
      </c>
      <c r="W43" t="s">
        <v>31</v>
      </c>
      <c r="X43">
        <v>32000000</v>
      </c>
      <c r="Z43" t="s">
        <v>32</v>
      </c>
      <c r="AJ43" t="s">
        <v>31</v>
      </c>
      <c r="AK43" t="s">
        <v>8</v>
      </c>
      <c r="AL43">
        <v>0</v>
      </c>
      <c r="AM43">
        <v>7.3999999999999995</v>
      </c>
      <c r="AN43">
        <v>100</v>
      </c>
      <c r="AP43">
        <v>100.46082949308756</v>
      </c>
      <c r="AQ43" t="s">
        <v>31</v>
      </c>
      <c r="AR43" t="s">
        <v>8</v>
      </c>
      <c r="AS43">
        <v>13.264982145982458</v>
      </c>
      <c r="AT43">
        <v>26.940415592978013</v>
      </c>
      <c r="AU43">
        <v>26.529964291964916</v>
      </c>
      <c r="AV43">
        <v>34.187448936848632</v>
      </c>
      <c r="AW43">
        <v>26.940415592978013</v>
      </c>
      <c r="AX43">
        <v>9.6091250144472937</v>
      </c>
      <c r="AZ43" t="s">
        <v>177</v>
      </c>
      <c r="BA43">
        <v>47.948205452627718</v>
      </c>
      <c r="BB43">
        <v>59.136633951923272</v>
      </c>
      <c r="BC43">
        <v>5.3938025947491877</v>
      </c>
      <c r="BE43">
        <v>26.940415592978013</v>
      </c>
      <c r="BF43">
        <v>9.6091250144472937</v>
      </c>
      <c r="BH43" t="s">
        <v>31</v>
      </c>
    </row>
    <row r="44" spans="2:61" x14ac:dyDescent="0.2">
      <c r="B44" t="s">
        <v>29</v>
      </c>
      <c r="C44" t="s">
        <v>8</v>
      </c>
      <c r="D44">
        <v>2</v>
      </c>
      <c r="E44">
        <v>5000000</v>
      </c>
      <c r="F44">
        <v>20000000</v>
      </c>
      <c r="G44">
        <v>547500000</v>
      </c>
      <c r="H44" t="s">
        <v>29</v>
      </c>
      <c r="I44" t="s">
        <v>31</v>
      </c>
      <c r="J44">
        <v>1111500000</v>
      </c>
      <c r="M44" t="s">
        <v>31</v>
      </c>
      <c r="N44" t="s">
        <v>10</v>
      </c>
      <c r="O44">
        <v>210000000</v>
      </c>
      <c r="P44">
        <v>23000000</v>
      </c>
      <c r="Q44">
        <v>1</v>
      </c>
      <c r="S44" t="s">
        <v>29</v>
      </c>
      <c r="T44" t="s">
        <v>31</v>
      </c>
      <c r="U44">
        <v>1111500000</v>
      </c>
      <c r="W44" t="s">
        <v>31</v>
      </c>
      <c r="X44">
        <v>23000000</v>
      </c>
      <c r="Z44" t="s">
        <v>36</v>
      </c>
      <c r="AA44">
        <v>-0.14631546640328116</v>
      </c>
      <c r="AB44">
        <v>-0.29263093280656233</v>
      </c>
      <c r="AC44">
        <v>6.1800000000000001E-2</v>
      </c>
      <c r="AD44">
        <v>0.14158040792751742</v>
      </c>
      <c r="AE44">
        <v>0.28316081585503483</v>
      </c>
      <c r="AF44" t="s">
        <v>176</v>
      </c>
      <c r="AJ44" t="s">
        <v>31</v>
      </c>
      <c r="AK44" t="s">
        <v>8</v>
      </c>
      <c r="AL44">
        <v>1</v>
      </c>
      <c r="AM44">
        <v>7.3</v>
      </c>
      <c r="AN44">
        <v>100.92165898617512</v>
      </c>
      <c r="AP44">
        <v>100.92811921271374</v>
      </c>
      <c r="AQ44" t="s">
        <v>31</v>
      </c>
      <c r="AR44" t="s">
        <v>9</v>
      </c>
      <c r="AS44">
        <v>27.28404280957875</v>
      </c>
      <c r="AU44">
        <v>40.549024955561208</v>
      </c>
      <c r="AV44">
        <v>52.252905614618797</v>
      </c>
      <c r="BE44">
        <v>21.007789859649705</v>
      </c>
      <c r="BF44">
        <v>3.3287848180308433</v>
      </c>
      <c r="BH44" t="s">
        <v>31</v>
      </c>
    </row>
    <row r="45" spans="2:61" x14ac:dyDescent="0.2">
      <c r="B45" t="s">
        <v>29</v>
      </c>
      <c r="C45" t="s">
        <v>8</v>
      </c>
      <c r="D45">
        <v>3</v>
      </c>
      <c r="E45">
        <v>25000000</v>
      </c>
      <c r="G45">
        <v>547500000</v>
      </c>
      <c r="H45" t="s">
        <v>29</v>
      </c>
      <c r="I45" t="s">
        <v>31</v>
      </c>
      <c r="J45">
        <v>1367350000</v>
      </c>
      <c r="M45" t="s">
        <v>31</v>
      </c>
      <c r="N45" t="s">
        <v>11</v>
      </c>
      <c r="O45">
        <v>290000000</v>
      </c>
      <c r="P45">
        <v>21000000</v>
      </c>
      <c r="Q45">
        <v>1</v>
      </c>
      <c r="S45" t="s">
        <v>29</v>
      </c>
      <c r="T45" t="s">
        <v>31</v>
      </c>
      <c r="U45">
        <v>1367350000</v>
      </c>
      <c r="W45" t="s">
        <v>31</v>
      </c>
      <c r="X45">
        <v>21000000</v>
      </c>
      <c r="Z45" t="s">
        <v>37</v>
      </c>
      <c r="AA45">
        <v>6.8383414125501182E-2</v>
      </c>
      <c r="AB45">
        <v>0.13676682825100236</v>
      </c>
      <c r="AC45">
        <v>7.5600000000000001E-2</v>
      </c>
      <c r="AD45">
        <v>8.7357594999709506E-2</v>
      </c>
      <c r="AE45">
        <v>0.17471518999941901</v>
      </c>
      <c r="AF45">
        <v>0.13500000000000001</v>
      </c>
      <c r="AJ45" t="s">
        <v>31</v>
      </c>
      <c r="AK45" t="s">
        <v>8</v>
      </c>
      <c r="AL45">
        <v>2</v>
      </c>
      <c r="AM45">
        <v>7.2</v>
      </c>
      <c r="AN45">
        <v>100.93457943925235</v>
      </c>
      <c r="AP45">
        <v>101.41068594604127</v>
      </c>
      <c r="AQ45" t="s">
        <v>31</v>
      </c>
      <c r="AR45" t="s">
        <v>10</v>
      </c>
      <c r="AS45">
        <v>34.314048289385482</v>
      </c>
      <c r="AU45">
        <v>47.57903043536794</v>
      </c>
      <c r="AV45">
        <v>61.312018952341965</v>
      </c>
      <c r="BE45">
        <v>59.136633951923272</v>
      </c>
      <c r="BF45">
        <v>5.3938025947491877</v>
      </c>
      <c r="BH45" t="s">
        <v>31</v>
      </c>
    </row>
    <row r="46" spans="2:61" x14ac:dyDescent="0.2">
      <c r="B46" t="s">
        <v>29</v>
      </c>
      <c r="C46" t="s">
        <v>8</v>
      </c>
      <c r="D46">
        <v>6</v>
      </c>
      <c r="E46">
        <v>340000000</v>
      </c>
      <c r="G46">
        <v>300000000</v>
      </c>
      <c r="H46" t="s">
        <v>29</v>
      </c>
      <c r="I46" t="s">
        <v>32</v>
      </c>
      <c r="J46">
        <v>52405000</v>
      </c>
      <c r="K46">
        <v>56426250</v>
      </c>
      <c r="M46" t="s">
        <v>32</v>
      </c>
      <c r="N46" t="s">
        <v>12</v>
      </c>
      <c r="O46">
        <v>7400000</v>
      </c>
      <c r="P46">
        <v>4530000</v>
      </c>
      <c r="Q46">
        <v>1</v>
      </c>
      <c r="S46" t="s">
        <v>29</v>
      </c>
      <c r="T46" t="s">
        <v>32</v>
      </c>
      <c r="U46">
        <v>52405000</v>
      </c>
      <c r="V46">
        <v>56426250</v>
      </c>
      <c r="W46" t="s">
        <v>32</v>
      </c>
      <c r="X46">
        <v>4530000</v>
      </c>
      <c r="Y46">
        <v>4757500</v>
      </c>
      <c r="AJ46" t="s">
        <v>31</v>
      </c>
      <c r="AK46" t="s">
        <v>8</v>
      </c>
      <c r="AL46">
        <v>3</v>
      </c>
      <c r="AM46">
        <v>7.2</v>
      </c>
      <c r="AN46">
        <v>101.88679245283019</v>
      </c>
      <c r="AP46">
        <v>295.82084288485277</v>
      </c>
      <c r="AQ46" t="s">
        <v>31</v>
      </c>
      <c r="AR46" t="s">
        <v>11</v>
      </c>
      <c r="AS46">
        <v>32.898589126965362</v>
      </c>
      <c r="AU46">
        <v>46.16357127294782</v>
      </c>
      <c r="AV46">
        <v>59.488008286331059</v>
      </c>
      <c r="BH46" t="s">
        <v>31</v>
      </c>
    </row>
    <row r="47" spans="2:61" x14ac:dyDescent="0.2">
      <c r="B47" t="s">
        <v>29</v>
      </c>
      <c r="C47" t="s">
        <v>8</v>
      </c>
      <c r="D47">
        <v>7</v>
      </c>
      <c r="E47">
        <v>260000000</v>
      </c>
      <c r="G47">
        <v>240000000</v>
      </c>
      <c r="H47" t="s">
        <v>29</v>
      </c>
      <c r="I47" t="s">
        <v>32</v>
      </c>
      <c r="J47">
        <v>60745000</v>
      </c>
      <c r="M47" t="s">
        <v>32</v>
      </c>
      <c r="N47" t="s">
        <v>13</v>
      </c>
      <c r="O47">
        <v>7900000</v>
      </c>
      <c r="P47">
        <v>4270000</v>
      </c>
      <c r="Q47">
        <v>1</v>
      </c>
      <c r="S47" t="s">
        <v>29</v>
      </c>
      <c r="T47" t="s">
        <v>32</v>
      </c>
      <c r="U47">
        <v>60745000</v>
      </c>
      <c r="W47" t="s">
        <v>32</v>
      </c>
      <c r="X47">
        <v>4270000</v>
      </c>
      <c r="AJ47" t="s">
        <v>31</v>
      </c>
      <c r="AK47" t="s">
        <v>8</v>
      </c>
      <c r="AL47">
        <v>6</v>
      </c>
      <c r="AM47">
        <v>6.8</v>
      </c>
      <c r="AN47">
        <v>95.327102803738313</v>
      </c>
      <c r="AP47">
        <v>94.407737448380786</v>
      </c>
      <c r="AQ47" t="s">
        <v>32</v>
      </c>
      <c r="AR47" t="s">
        <v>12</v>
      </c>
      <c r="AS47">
        <v>17.504289951370424</v>
      </c>
      <c r="AT47">
        <v>21.007789859649705</v>
      </c>
      <c r="AU47">
        <v>30.769272097352882</v>
      </c>
      <c r="AV47">
        <v>39.650370693142889</v>
      </c>
      <c r="AW47">
        <v>21.007789859649705</v>
      </c>
      <c r="AX47">
        <v>3.3287848180308433</v>
      </c>
      <c r="BH47" t="s">
        <v>36</v>
      </c>
    </row>
    <row r="48" spans="2:61" x14ac:dyDescent="0.2">
      <c r="B48" t="s">
        <v>29</v>
      </c>
      <c r="C48" t="s">
        <v>8</v>
      </c>
      <c r="D48">
        <v>8</v>
      </c>
      <c r="E48">
        <v>220000000</v>
      </c>
      <c r="H48" t="s">
        <v>29</v>
      </c>
      <c r="I48" t="s">
        <v>32</v>
      </c>
      <c r="J48">
        <v>52640000</v>
      </c>
      <c r="M48" t="s">
        <v>32</v>
      </c>
      <c r="N48" t="s">
        <v>14</v>
      </c>
      <c r="O48">
        <v>6900000</v>
      </c>
      <c r="P48">
        <v>4440000</v>
      </c>
      <c r="Q48">
        <v>1</v>
      </c>
      <c r="S48" t="s">
        <v>29</v>
      </c>
      <c r="T48" t="s">
        <v>32</v>
      </c>
      <c r="U48">
        <v>52640000</v>
      </c>
      <c r="W48" t="s">
        <v>32</v>
      </c>
      <c r="X48">
        <v>4440000</v>
      </c>
      <c r="AJ48" t="s">
        <v>31</v>
      </c>
      <c r="AK48" t="s">
        <v>8</v>
      </c>
      <c r="AL48">
        <v>7</v>
      </c>
      <c r="AM48">
        <v>6.7</v>
      </c>
      <c r="AN48">
        <v>93.488372093023258</v>
      </c>
      <c r="AP48">
        <v>93.706802868941537</v>
      </c>
      <c r="AQ48" t="s">
        <v>32</v>
      </c>
      <c r="AR48" t="s">
        <v>13</v>
      </c>
      <c r="AS48">
        <v>24.481944068403664</v>
      </c>
      <c r="AU48">
        <v>37.746926214386122</v>
      </c>
      <c r="AV48">
        <v>48.64202221591988</v>
      </c>
      <c r="BH48" t="s">
        <v>36</v>
      </c>
    </row>
    <row r="49" spans="2:60" x14ac:dyDescent="0.2">
      <c r="B49" t="s">
        <v>29</v>
      </c>
      <c r="C49" t="s">
        <v>9</v>
      </c>
      <c r="D49">
        <v>0</v>
      </c>
      <c r="E49">
        <v>800000</v>
      </c>
      <c r="F49">
        <v>2100000</v>
      </c>
      <c r="G49">
        <v>1850000</v>
      </c>
      <c r="H49" t="s">
        <v>29</v>
      </c>
      <c r="I49" t="s">
        <v>32</v>
      </c>
      <c r="J49">
        <v>59915000</v>
      </c>
      <c r="M49" t="s">
        <v>32</v>
      </c>
      <c r="N49" t="s">
        <v>15</v>
      </c>
      <c r="O49">
        <v>7300000</v>
      </c>
      <c r="P49">
        <v>5790000</v>
      </c>
      <c r="Q49">
        <v>1</v>
      </c>
      <c r="S49" t="s">
        <v>29</v>
      </c>
      <c r="T49" t="s">
        <v>32</v>
      </c>
      <c r="U49">
        <v>59915000</v>
      </c>
      <c r="W49" t="s">
        <v>32</v>
      </c>
      <c r="X49">
        <v>5790000</v>
      </c>
      <c r="AJ49" t="s">
        <v>31</v>
      </c>
      <c r="AK49" t="s">
        <v>8</v>
      </c>
      <c r="AL49">
        <v>8</v>
      </c>
      <c r="AM49">
        <v>6.7</v>
      </c>
      <c r="AN49">
        <v>93.925233644859816</v>
      </c>
      <c r="AQ49" t="s">
        <v>32</v>
      </c>
      <c r="AR49" t="s">
        <v>14</v>
      </c>
      <c r="AS49">
        <v>23.131696626703388</v>
      </c>
      <c r="AU49">
        <v>36.396678772685846</v>
      </c>
      <c r="AV49">
        <v>46.902045676289958</v>
      </c>
      <c r="BH49" t="s">
        <v>36</v>
      </c>
    </row>
    <row r="50" spans="2:60" x14ac:dyDescent="0.2">
      <c r="B50" t="s">
        <v>29</v>
      </c>
      <c r="C50" t="s">
        <v>9</v>
      </c>
      <c r="D50">
        <v>1</v>
      </c>
      <c r="E50">
        <v>2900000</v>
      </c>
      <c r="F50">
        <v>4100000</v>
      </c>
      <c r="G50">
        <v>41900000</v>
      </c>
      <c r="H50" t="s">
        <v>30</v>
      </c>
      <c r="I50" t="s">
        <v>36</v>
      </c>
      <c r="J50">
        <v>1354300000</v>
      </c>
      <c r="K50">
        <v>996962500</v>
      </c>
      <c r="M50" t="s">
        <v>36</v>
      </c>
      <c r="N50" t="s">
        <v>16</v>
      </c>
      <c r="O50">
        <v>290000000</v>
      </c>
      <c r="P50">
        <v>28000000</v>
      </c>
      <c r="Q50">
        <v>1</v>
      </c>
      <c r="S50" t="s">
        <v>30</v>
      </c>
      <c r="T50" t="s">
        <v>36</v>
      </c>
      <c r="U50">
        <v>1354300000</v>
      </c>
      <c r="V50">
        <v>996962500</v>
      </c>
      <c r="W50" t="s">
        <v>36</v>
      </c>
      <c r="X50">
        <v>28000000</v>
      </c>
      <c r="Y50">
        <v>33250000</v>
      </c>
      <c r="AJ50" t="s">
        <v>31</v>
      </c>
      <c r="AK50" t="s">
        <v>9</v>
      </c>
      <c r="AL50">
        <v>0</v>
      </c>
      <c r="AM50">
        <v>7.3999999999999995</v>
      </c>
      <c r="AN50">
        <v>100</v>
      </c>
      <c r="AP50">
        <v>100.46082949308756</v>
      </c>
      <c r="AQ50" t="s">
        <v>32</v>
      </c>
      <c r="AR50" t="s">
        <v>15</v>
      </c>
      <c r="AS50">
        <v>18.913228792121345</v>
      </c>
      <c r="AU50">
        <v>32.178210938103803</v>
      </c>
      <c r="AV50">
        <v>41.465979042374755</v>
      </c>
      <c r="BH50" t="s">
        <v>36</v>
      </c>
    </row>
    <row r="51" spans="2:60" x14ac:dyDescent="0.2">
      <c r="B51" t="s">
        <v>29</v>
      </c>
      <c r="C51" t="s">
        <v>9</v>
      </c>
      <c r="D51">
        <v>2</v>
      </c>
      <c r="E51">
        <v>7000000</v>
      </c>
      <c r="F51">
        <v>32000000</v>
      </c>
      <c r="G51">
        <v>523500000</v>
      </c>
      <c r="H51" t="s">
        <v>30</v>
      </c>
      <c r="I51" t="s">
        <v>36</v>
      </c>
      <c r="J51">
        <v>997700000</v>
      </c>
      <c r="M51" t="s">
        <v>36</v>
      </c>
      <c r="N51" t="s">
        <v>17</v>
      </c>
      <c r="O51">
        <v>190000000</v>
      </c>
      <c r="P51">
        <v>37000000</v>
      </c>
      <c r="Q51">
        <v>1</v>
      </c>
      <c r="S51" t="s">
        <v>30</v>
      </c>
      <c r="T51" t="s">
        <v>36</v>
      </c>
      <c r="U51">
        <v>997700000</v>
      </c>
      <c r="W51" t="s">
        <v>36</v>
      </c>
      <c r="X51">
        <v>37000000</v>
      </c>
      <c r="AJ51" t="s">
        <v>31</v>
      </c>
      <c r="AK51" t="s">
        <v>9</v>
      </c>
      <c r="AL51">
        <v>1</v>
      </c>
      <c r="AM51">
        <v>7.3</v>
      </c>
      <c r="AN51">
        <v>100.92165898617512</v>
      </c>
      <c r="AP51">
        <v>100.92811921271374</v>
      </c>
      <c r="AQ51" t="s">
        <v>89</v>
      </c>
      <c r="AR51" t="s">
        <v>90</v>
      </c>
      <c r="AS51">
        <v>58.77484624197848</v>
      </c>
      <c r="AT51">
        <v>59.136633951923272</v>
      </c>
      <c r="AU51">
        <v>72.039828387960938</v>
      </c>
      <c r="AV51">
        <v>92.83306706819333</v>
      </c>
      <c r="AW51">
        <v>59.136633951923272</v>
      </c>
      <c r="AX51">
        <v>5.3938025947491877</v>
      </c>
      <c r="BH51" t="s">
        <v>32</v>
      </c>
    </row>
    <row r="52" spans="2:60" x14ac:dyDescent="0.2">
      <c r="B52" t="s">
        <v>29</v>
      </c>
      <c r="C52" t="s">
        <v>9</v>
      </c>
      <c r="D52">
        <v>3</v>
      </c>
      <c r="E52">
        <v>39000000</v>
      </c>
      <c r="G52">
        <v>523500000</v>
      </c>
      <c r="H52" t="s">
        <v>30</v>
      </c>
      <c r="I52" t="s">
        <v>36</v>
      </c>
      <c r="J52">
        <v>727800000</v>
      </c>
      <c r="M52" t="s">
        <v>36</v>
      </c>
      <c r="N52" t="s">
        <v>18</v>
      </c>
      <c r="O52">
        <v>120000000</v>
      </c>
      <c r="P52">
        <v>31000000</v>
      </c>
      <c r="Q52">
        <v>1</v>
      </c>
      <c r="S52" t="s">
        <v>30</v>
      </c>
      <c r="T52" t="s">
        <v>36</v>
      </c>
      <c r="U52">
        <v>727800000</v>
      </c>
      <c r="W52" t="s">
        <v>36</v>
      </c>
      <c r="X52">
        <v>31000000</v>
      </c>
      <c r="AJ52" t="s">
        <v>31</v>
      </c>
      <c r="AK52" t="s">
        <v>9</v>
      </c>
      <c r="AL52">
        <v>2</v>
      </c>
      <c r="AM52">
        <v>7.2</v>
      </c>
      <c r="AN52">
        <v>100.93457943925235</v>
      </c>
      <c r="AP52">
        <v>100.70313877622995</v>
      </c>
      <c r="AQ52" t="s">
        <v>89</v>
      </c>
      <c r="AR52" t="s">
        <v>91</v>
      </c>
      <c r="AS52">
        <v>64.336491836388404</v>
      </c>
      <c r="AU52">
        <v>77.601473982370862</v>
      </c>
      <c r="AV52">
        <v>100</v>
      </c>
      <c r="BH52" t="s">
        <v>32</v>
      </c>
    </row>
    <row r="53" spans="2:60" x14ac:dyDescent="0.2">
      <c r="B53" t="s">
        <v>29</v>
      </c>
      <c r="C53" t="s">
        <v>9</v>
      </c>
      <c r="D53">
        <v>6</v>
      </c>
      <c r="E53">
        <v>310000000</v>
      </c>
      <c r="G53">
        <v>225000000</v>
      </c>
      <c r="H53" t="s">
        <v>30</v>
      </c>
      <c r="I53" t="s">
        <v>36</v>
      </c>
      <c r="J53">
        <v>908050000</v>
      </c>
      <c r="M53" t="s">
        <v>36</v>
      </c>
      <c r="N53" t="s">
        <v>19</v>
      </c>
      <c r="O53">
        <v>150000000</v>
      </c>
      <c r="P53">
        <v>37000000</v>
      </c>
      <c r="Q53">
        <v>1</v>
      </c>
      <c r="S53" t="s">
        <v>30</v>
      </c>
      <c r="T53" t="s">
        <v>36</v>
      </c>
      <c r="U53">
        <v>908050000</v>
      </c>
      <c r="W53" t="s">
        <v>36</v>
      </c>
      <c r="X53">
        <v>37000000</v>
      </c>
      <c r="AJ53" t="s">
        <v>31</v>
      </c>
      <c r="AK53" t="s">
        <v>9</v>
      </c>
      <c r="AL53">
        <v>3</v>
      </c>
      <c r="AM53">
        <v>7.1</v>
      </c>
      <c r="AN53">
        <v>100.47169811320755</v>
      </c>
      <c r="AP53">
        <v>289.4925938987833</v>
      </c>
      <c r="AQ53" t="s">
        <v>89</v>
      </c>
      <c r="AR53" t="s">
        <v>92</v>
      </c>
      <c r="AS53">
        <v>51.797921770540142</v>
      </c>
      <c r="AU53">
        <v>65.0629039165226</v>
      </c>
      <c r="AV53">
        <v>83.842355792498594</v>
      </c>
      <c r="BH53" t="s">
        <v>32</v>
      </c>
    </row>
    <row r="54" spans="2:60" x14ac:dyDescent="0.2">
      <c r="B54" t="s">
        <v>29</v>
      </c>
      <c r="C54" t="s">
        <v>9</v>
      </c>
      <c r="D54">
        <v>7</v>
      </c>
      <c r="E54">
        <v>140000000</v>
      </c>
      <c r="G54">
        <v>125000000</v>
      </c>
      <c r="H54" t="s">
        <v>30</v>
      </c>
      <c r="I54" t="s">
        <v>37</v>
      </c>
      <c r="J54">
        <v>77240000</v>
      </c>
      <c r="K54">
        <v>66048750</v>
      </c>
      <c r="M54" t="s">
        <v>37</v>
      </c>
      <c r="N54" t="s">
        <v>20</v>
      </c>
      <c r="O54">
        <v>14000000</v>
      </c>
      <c r="P54">
        <v>6640000</v>
      </c>
      <c r="Q54">
        <v>1</v>
      </c>
      <c r="S54" t="s">
        <v>30</v>
      </c>
      <c r="T54" t="s">
        <v>37</v>
      </c>
      <c r="U54">
        <v>77240000</v>
      </c>
      <c r="V54">
        <v>66048750</v>
      </c>
      <c r="W54" t="s">
        <v>37</v>
      </c>
      <c r="X54">
        <v>6640000</v>
      </c>
      <c r="Y54">
        <v>5817500</v>
      </c>
      <c r="AJ54" t="s">
        <v>31</v>
      </c>
      <c r="AK54" t="s">
        <v>9</v>
      </c>
      <c r="AL54">
        <v>6</v>
      </c>
      <c r="AM54">
        <v>6.6</v>
      </c>
      <c r="AN54">
        <v>92.523364485981304</v>
      </c>
      <c r="AP54">
        <v>90.215170615083679</v>
      </c>
      <c r="AQ54" t="s">
        <v>89</v>
      </c>
      <c r="AR54" t="s">
        <v>93</v>
      </c>
      <c r="AS54">
        <v>61.637275958786063</v>
      </c>
      <c r="AU54">
        <v>74.902258104768521</v>
      </c>
      <c r="AV54">
        <v>96.521695092781954</v>
      </c>
      <c r="BH54" t="s">
        <v>32</v>
      </c>
    </row>
    <row r="55" spans="2:60" x14ac:dyDescent="0.2">
      <c r="B55" t="s">
        <v>29</v>
      </c>
      <c r="C55" t="s">
        <v>9</v>
      </c>
      <c r="D55">
        <v>8</v>
      </c>
      <c r="E55">
        <v>110000000</v>
      </c>
      <c r="H55" t="s">
        <v>30</v>
      </c>
      <c r="I55" t="s">
        <v>37</v>
      </c>
      <c r="J55">
        <v>62980000</v>
      </c>
      <c r="M55" t="s">
        <v>37</v>
      </c>
      <c r="N55" t="s">
        <v>21</v>
      </c>
      <c r="O55">
        <v>8300000</v>
      </c>
      <c r="P55">
        <v>5680000</v>
      </c>
      <c r="Q55">
        <v>1</v>
      </c>
      <c r="S55" t="s">
        <v>30</v>
      </c>
      <c r="T55" t="s">
        <v>37</v>
      </c>
      <c r="U55">
        <v>62980000</v>
      </c>
      <c r="W55" t="s">
        <v>37</v>
      </c>
      <c r="X55">
        <v>5680000</v>
      </c>
      <c r="AJ55" t="s">
        <v>31</v>
      </c>
      <c r="AK55" t="s">
        <v>9</v>
      </c>
      <c r="AL55">
        <v>7</v>
      </c>
      <c r="AM55">
        <v>6.3</v>
      </c>
      <c r="AN55">
        <v>87.906976744186039</v>
      </c>
      <c r="AP55">
        <v>90.916105194522927</v>
      </c>
      <c r="AQ55" t="s">
        <v>147</v>
      </c>
      <c r="AR55" t="s">
        <v>147</v>
      </c>
      <c r="AS55">
        <v>47.948205452627718</v>
      </c>
      <c r="BH55" t="s">
        <v>37</v>
      </c>
    </row>
    <row r="56" spans="2:60" x14ac:dyDescent="0.2">
      <c r="B56" t="s">
        <v>29</v>
      </c>
      <c r="C56" t="s">
        <v>10</v>
      </c>
      <c r="D56">
        <v>0</v>
      </c>
      <c r="E56">
        <v>800000</v>
      </c>
      <c r="F56">
        <v>4600000</v>
      </c>
      <c r="G56">
        <v>3100000</v>
      </c>
      <c r="H56" t="s">
        <v>30</v>
      </c>
      <c r="I56" t="s">
        <v>37</v>
      </c>
      <c r="J56">
        <v>64490000</v>
      </c>
      <c r="M56" t="s">
        <v>37</v>
      </c>
      <c r="N56" t="s">
        <v>22</v>
      </c>
      <c r="O56">
        <v>12000000</v>
      </c>
      <c r="P56">
        <v>4440000</v>
      </c>
      <c r="Q56">
        <v>1</v>
      </c>
      <c r="S56" t="s">
        <v>30</v>
      </c>
      <c r="T56" t="s">
        <v>37</v>
      </c>
      <c r="U56">
        <v>64490000</v>
      </c>
      <c r="W56" t="s">
        <v>37</v>
      </c>
      <c r="X56">
        <v>4440000</v>
      </c>
      <c r="AJ56" t="s">
        <v>31</v>
      </c>
      <c r="AK56" t="s">
        <v>9</v>
      </c>
      <c r="AL56">
        <v>8</v>
      </c>
      <c r="AM56">
        <v>6.7</v>
      </c>
      <c r="AN56">
        <v>93.925233644859816</v>
      </c>
      <c r="BH56" t="s">
        <v>37</v>
      </c>
    </row>
    <row r="57" spans="2:60" x14ac:dyDescent="0.2">
      <c r="B57" t="s">
        <v>29</v>
      </c>
      <c r="C57" t="s">
        <v>10</v>
      </c>
      <c r="D57">
        <v>1</v>
      </c>
      <c r="E57">
        <v>5400000</v>
      </c>
      <c r="F57">
        <v>3600000</v>
      </c>
      <c r="G57">
        <v>37400000</v>
      </c>
      <c r="H57" t="s">
        <v>30</v>
      </c>
      <c r="I57" t="s">
        <v>37</v>
      </c>
      <c r="J57">
        <v>59485000</v>
      </c>
      <c r="M57" t="s">
        <v>37</v>
      </c>
      <c r="N57" t="s">
        <v>23</v>
      </c>
      <c r="O57">
        <v>8000000</v>
      </c>
      <c r="P57">
        <v>6510000</v>
      </c>
      <c r="Q57">
        <v>1</v>
      </c>
      <c r="S57" t="s">
        <v>30</v>
      </c>
      <c r="T57" t="s">
        <v>37</v>
      </c>
      <c r="U57">
        <v>59485000</v>
      </c>
      <c r="W57" t="s">
        <v>37</v>
      </c>
      <c r="X57">
        <v>6510000</v>
      </c>
      <c r="AJ57" t="s">
        <v>31</v>
      </c>
      <c r="AK57" t="s">
        <v>10</v>
      </c>
      <c r="AL57">
        <v>0</v>
      </c>
      <c r="AM57">
        <v>7.3999999999999995</v>
      </c>
      <c r="AN57">
        <v>100</v>
      </c>
      <c r="AP57">
        <v>99.078341013824883</v>
      </c>
      <c r="AR57" t="s">
        <v>94</v>
      </c>
      <c r="AS57">
        <v>13.264982145982458</v>
      </c>
      <c r="BH57" t="s">
        <v>37</v>
      </c>
    </row>
    <row r="58" spans="2:60" x14ac:dyDescent="0.2">
      <c r="B58" t="s">
        <v>29</v>
      </c>
      <c r="C58" t="s">
        <v>10</v>
      </c>
      <c r="D58">
        <v>2</v>
      </c>
      <c r="E58">
        <v>9000000</v>
      </c>
      <c r="F58">
        <v>23000000</v>
      </c>
      <c r="G58">
        <v>363000000</v>
      </c>
      <c r="AJ58" t="s">
        <v>31</v>
      </c>
      <c r="AK58" t="s">
        <v>10</v>
      </c>
      <c r="AL58">
        <v>1</v>
      </c>
      <c r="AM58">
        <v>7.1</v>
      </c>
      <c r="AN58">
        <v>98.156682027649765</v>
      </c>
      <c r="AP58">
        <v>99.545630733451048</v>
      </c>
      <c r="AR58" t="s">
        <v>95</v>
      </c>
      <c r="AS58">
        <v>77.601473982370862</v>
      </c>
      <c r="BH58" t="s">
        <v>37</v>
      </c>
    </row>
    <row r="59" spans="2:60" x14ac:dyDescent="0.2">
      <c r="B59" t="s">
        <v>29</v>
      </c>
      <c r="C59" t="s">
        <v>10</v>
      </c>
      <c r="D59">
        <v>3</v>
      </c>
      <c r="E59">
        <v>32000000</v>
      </c>
      <c r="G59">
        <v>363000000</v>
      </c>
      <c r="AJ59" t="s">
        <v>31</v>
      </c>
      <c r="AK59" t="s">
        <v>10</v>
      </c>
      <c r="AL59">
        <v>2</v>
      </c>
      <c r="AM59">
        <v>7.2</v>
      </c>
      <c r="AN59">
        <v>100.93457943925235</v>
      </c>
      <c r="AP59">
        <v>99.288044436607308</v>
      </c>
    </row>
    <row r="60" spans="2:60" x14ac:dyDescent="0.2">
      <c r="B60" t="s">
        <v>29</v>
      </c>
      <c r="C60" t="s">
        <v>10</v>
      </c>
      <c r="D60">
        <v>6</v>
      </c>
      <c r="E60">
        <v>210000000</v>
      </c>
      <c r="G60">
        <v>190000000</v>
      </c>
      <c r="H60" t="s">
        <v>137</v>
      </c>
      <c r="I60" t="s">
        <v>138</v>
      </c>
      <c r="J60" t="s">
        <v>139</v>
      </c>
      <c r="K60" t="s">
        <v>140</v>
      </c>
      <c r="L60" t="s">
        <v>141</v>
      </c>
      <c r="AJ60" t="s">
        <v>31</v>
      </c>
      <c r="AK60" t="s">
        <v>10</v>
      </c>
      <c r="AL60">
        <v>3</v>
      </c>
      <c r="AM60">
        <v>6.9</v>
      </c>
      <c r="AN60">
        <v>97.64150943396227</v>
      </c>
      <c r="AP60">
        <v>285.2473108799154</v>
      </c>
    </row>
    <row r="61" spans="2:60" x14ac:dyDescent="0.2">
      <c r="B61" t="s">
        <v>29</v>
      </c>
      <c r="C61" t="s">
        <v>10</v>
      </c>
      <c r="D61">
        <v>7</v>
      </c>
      <c r="E61">
        <v>170000000</v>
      </c>
      <c r="G61">
        <v>155000000</v>
      </c>
      <c r="H61" t="s">
        <v>142</v>
      </c>
      <c r="I61" t="s">
        <v>38</v>
      </c>
      <c r="J61" t="s">
        <v>143</v>
      </c>
      <c r="AJ61" t="s">
        <v>31</v>
      </c>
      <c r="AK61" t="s">
        <v>10</v>
      </c>
      <c r="AL61">
        <v>6</v>
      </c>
      <c r="AM61">
        <v>6.6</v>
      </c>
      <c r="AN61">
        <v>92.523364485981304</v>
      </c>
      <c r="AP61">
        <v>90.912845033688328</v>
      </c>
    </row>
    <row r="62" spans="2:60" x14ac:dyDescent="0.2">
      <c r="B62" t="s">
        <v>29</v>
      </c>
      <c r="C62" t="s">
        <v>10</v>
      </c>
      <c r="D62">
        <v>8</v>
      </c>
      <c r="E62">
        <v>140000000</v>
      </c>
      <c r="H62" t="s">
        <v>38</v>
      </c>
      <c r="I62" t="s">
        <v>142</v>
      </c>
      <c r="AJ62" t="s">
        <v>31</v>
      </c>
      <c r="AK62" t="s">
        <v>10</v>
      </c>
      <c r="AL62">
        <v>7</v>
      </c>
      <c r="AM62">
        <v>6.4</v>
      </c>
      <c r="AN62">
        <v>89.302325581395351</v>
      </c>
      <c r="AP62">
        <v>91.613779613127576</v>
      </c>
    </row>
    <row r="63" spans="2:60" x14ac:dyDescent="0.2">
      <c r="B63" t="s">
        <v>29</v>
      </c>
      <c r="C63" t="s">
        <v>11</v>
      </c>
      <c r="D63">
        <v>0</v>
      </c>
      <c r="E63">
        <v>800000</v>
      </c>
      <c r="F63">
        <v>2500000</v>
      </c>
      <c r="G63">
        <v>2050000</v>
      </c>
      <c r="AJ63" t="s">
        <v>31</v>
      </c>
      <c r="AK63" t="s">
        <v>10</v>
      </c>
      <c r="AL63">
        <v>8</v>
      </c>
      <c r="AM63">
        <v>6.7</v>
      </c>
      <c r="AN63">
        <v>93.925233644859816</v>
      </c>
    </row>
    <row r="64" spans="2:60" x14ac:dyDescent="0.2">
      <c r="B64" t="s">
        <v>29</v>
      </c>
      <c r="C64" t="s">
        <v>11</v>
      </c>
      <c r="D64">
        <v>1</v>
      </c>
      <c r="E64">
        <v>3300000</v>
      </c>
      <c r="F64">
        <v>8700000</v>
      </c>
      <c r="G64">
        <v>36300000</v>
      </c>
      <c r="AJ64" t="s">
        <v>31</v>
      </c>
      <c r="AK64" t="s">
        <v>11</v>
      </c>
      <c r="AL64">
        <v>0</v>
      </c>
      <c r="AM64">
        <v>7.3999999999999995</v>
      </c>
      <c r="AN64">
        <v>100</v>
      </c>
      <c r="AP64">
        <v>99.769585253456228</v>
      </c>
    </row>
    <row r="65" spans="2:42" x14ac:dyDescent="0.2">
      <c r="B65" t="s">
        <v>29</v>
      </c>
      <c r="C65" t="s">
        <v>11</v>
      </c>
      <c r="D65">
        <v>2</v>
      </c>
      <c r="E65">
        <v>12000000</v>
      </c>
      <c r="F65">
        <v>21000000</v>
      </c>
      <c r="G65">
        <v>484500000</v>
      </c>
      <c r="AJ65" t="s">
        <v>31</v>
      </c>
      <c r="AK65" t="s">
        <v>11</v>
      </c>
      <c r="AL65">
        <v>1</v>
      </c>
      <c r="AM65">
        <v>7.2</v>
      </c>
      <c r="AN65">
        <v>99.539170506912441</v>
      </c>
      <c r="AP65">
        <v>100.23687497308239</v>
      </c>
    </row>
    <row r="66" spans="2:42" x14ac:dyDescent="0.2">
      <c r="B66" t="s">
        <v>29</v>
      </c>
      <c r="C66" t="s">
        <v>11</v>
      </c>
      <c r="D66">
        <v>3</v>
      </c>
      <c r="E66">
        <v>33000000</v>
      </c>
      <c r="G66">
        <v>484500000</v>
      </c>
      <c r="AJ66" t="s">
        <v>31</v>
      </c>
      <c r="AK66" t="s">
        <v>11</v>
      </c>
      <c r="AL66">
        <v>2</v>
      </c>
      <c r="AM66">
        <v>7.2</v>
      </c>
      <c r="AN66">
        <v>100.93457943925235</v>
      </c>
      <c r="AP66">
        <v>99.995591606418628</v>
      </c>
    </row>
    <row r="67" spans="2:42" x14ac:dyDescent="0.2">
      <c r="B67" t="s">
        <v>29</v>
      </c>
      <c r="C67" t="s">
        <v>11</v>
      </c>
      <c r="D67">
        <v>6</v>
      </c>
      <c r="E67">
        <v>290000000</v>
      </c>
      <c r="G67">
        <v>205000000</v>
      </c>
      <c r="AJ67" t="s">
        <v>31</v>
      </c>
      <c r="AK67" t="s">
        <v>11</v>
      </c>
      <c r="AL67">
        <v>3</v>
      </c>
      <c r="AM67">
        <v>7</v>
      </c>
      <c r="AN67">
        <v>99.056603773584911</v>
      </c>
      <c r="AP67">
        <v>287.36995238934929</v>
      </c>
    </row>
    <row r="68" spans="2:42" x14ac:dyDescent="0.2">
      <c r="B68" t="s">
        <v>29</v>
      </c>
      <c r="C68" t="s">
        <v>11</v>
      </c>
      <c r="D68">
        <v>7</v>
      </c>
      <c r="E68">
        <v>120000000</v>
      </c>
      <c r="G68">
        <v>155000000</v>
      </c>
      <c r="AJ68" t="s">
        <v>31</v>
      </c>
      <c r="AK68" t="s">
        <v>11</v>
      </c>
      <c r="AL68">
        <v>6</v>
      </c>
      <c r="AM68">
        <v>6.6</v>
      </c>
      <c r="AN68">
        <v>92.523364485981304</v>
      </c>
      <c r="AP68">
        <v>90.215170615083679</v>
      </c>
    </row>
    <row r="69" spans="2:42" x14ac:dyDescent="0.2">
      <c r="B69" t="s">
        <v>29</v>
      </c>
      <c r="C69" t="s">
        <v>11</v>
      </c>
      <c r="D69">
        <v>8</v>
      </c>
      <c r="E69">
        <v>190000000</v>
      </c>
      <c r="AJ69" t="s">
        <v>31</v>
      </c>
      <c r="AK69" t="s">
        <v>11</v>
      </c>
      <c r="AL69">
        <v>7</v>
      </c>
      <c r="AM69">
        <v>6.3</v>
      </c>
      <c r="AN69">
        <v>87.906976744186039</v>
      </c>
      <c r="AP69">
        <v>89.514236035644416</v>
      </c>
    </row>
    <row r="70" spans="2:42" x14ac:dyDescent="0.2">
      <c r="B70" t="s">
        <v>29</v>
      </c>
      <c r="C70" t="s">
        <v>12</v>
      </c>
      <c r="D70">
        <v>0</v>
      </c>
      <c r="E70">
        <v>1600000</v>
      </c>
      <c r="F70">
        <v>-1530000</v>
      </c>
      <c r="G70">
        <v>835000</v>
      </c>
      <c r="AJ70" t="s">
        <v>31</v>
      </c>
      <c r="AK70" t="s">
        <v>11</v>
      </c>
      <c r="AL70">
        <v>8</v>
      </c>
      <c r="AM70">
        <v>6.5</v>
      </c>
      <c r="AN70">
        <v>91.121495327102807</v>
      </c>
    </row>
    <row r="71" spans="2:42" x14ac:dyDescent="0.2">
      <c r="B71" t="s">
        <v>29</v>
      </c>
      <c r="C71" t="s">
        <v>12</v>
      </c>
      <c r="D71">
        <v>1</v>
      </c>
      <c r="E71">
        <v>70000</v>
      </c>
      <c r="F71">
        <v>4530000</v>
      </c>
      <c r="G71">
        <v>3970000</v>
      </c>
      <c r="AJ71" t="s">
        <v>32</v>
      </c>
      <c r="AK71" t="s">
        <v>12</v>
      </c>
      <c r="AL71">
        <v>0</v>
      </c>
      <c r="AM71">
        <v>7.3999999999999995</v>
      </c>
      <c r="AN71">
        <v>100</v>
      </c>
      <c r="AP71">
        <v>99.078341013824883</v>
      </c>
    </row>
    <row r="72" spans="2:42" x14ac:dyDescent="0.2">
      <c r="B72" t="s">
        <v>29</v>
      </c>
      <c r="C72" t="s">
        <v>12</v>
      </c>
      <c r="D72">
        <v>2</v>
      </c>
      <c r="E72">
        <v>4600000</v>
      </c>
      <c r="F72">
        <v>-700000</v>
      </c>
      <c r="G72">
        <v>16950000</v>
      </c>
      <c r="AJ72" t="s">
        <v>32</v>
      </c>
      <c r="AK72" t="s">
        <v>12</v>
      </c>
      <c r="AL72">
        <v>1</v>
      </c>
      <c r="AM72">
        <v>7.1</v>
      </c>
      <c r="AN72">
        <v>98.156682027649765</v>
      </c>
      <c r="AP72">
        <v>99.545630733451048</v>
      </c>
    </row>
    <row r="73" spans="2:42" x14ac:dyDescent="0.2">
      <c r="B73" t="s">
        <v>29</v>
      </c>
      <c r="C73" t="s">
        <v>12</v>
      </c>
      <c r="D73">
        <v>3</v>
      </c>
      <c r="E73">
        <v>3900000</v>
      </c>
      <c r="G73">
        <v>16950000</v>
      </c>
      <c r="AJ73" t="s">
        <v>32</v>
      </c>
      <c r="AK73" t="s">
        <v>12</v>
      </c>
      <c r="AL73">
        <v>2</v>
      </c>
      <c r="AM73">
        <v>7.2</v>
      </c>
      <c r="AN73">
        <v>100.93457943925235</v>
      </c>
      <c r="AP73">
        <v>99.995591606418628</v>
      </c>
    </row>
    <row r="74" spans="2:42" x14ac:dyDescent="0.2">
      <c r="B74" t="s">
        <v>29</v>
      </c>
      <c r="C74" t="s">
        <v>12</v>
      </c>
      <c r="D74">
        <v>6</v>
      </c>
      <c r="E74">
        <v>7400000</v>
      </c>
      <c r="G74">
        <v>7200000</v>
      </c>
      <c r="AJ74" t="s">
        <v>32</v>
      </c>
      <c r="AK74" t="s">
        <v>12</v>
      </c>
      <c r="AL74">
        <v>3</v>
      </c>
      <c r="AM74">
        <v>7</v>
      </c>
      <c r="AN74">
        <v>99.056603773584911</v>
      </c>
      <c r="AP74">
        <v>289.47275612766708</v>
      </c>
    </row>
    <row r="75" spans="2:42" x14ac:dyDescent="0.2">
      <c r="B75" t="s">
        <v>29</v>
      </c>
      <c r="C75" t="s">
        <v>12</v>
      </c>
      <c r="D75">
        <v>7</v>
      </c>
      <c r="E75">
        <v>7000000</v>
      </c>
      <c r="G75">
        <v>6500000</v>
      </c>
      <c r="AJ75" t="s">
        <v>32</v>
      </c>
      <c r="AK75" t="s">
        <v>12</v>
      </c>
      <c r="AL75">
        <v>6</v>
      </c>
      <c r="AM75">
        <v>6.7</v>
      </c>
      <c r="AN75">
        <v>93.925233644859816</v>
      </c>
      <c r="AP75">
        <v>95.799826124755484</v>
      </c>
    </row>
    <row r="76" spans="2:42" x14ac:dyDescent="0.2">
      <c r="B76" t="s">
        <v>29</v>
      </c>
      <c r="C76" t="s">
        <v>12</v>
      </c>
      <c r="D76">
        <v>8</v>
      </c>
      <c r="E76">
        <v>6000000</v>
      </c>
      <c r="AJ76" t="s">
        <v>32</v>
      </c>
      <c r="AK76" t="s">
        <v>12</v>
      </c>
      <c r="AL76">
        <v>7</v>
      </c>
      <c r="AM76">
        <v>7</v>
      </c>
      <c r="AN76">
        <v>97.674418604651152</v>
      </c>
      <c r="AP76">
        <v>98.603564442512493</v>
      </c>
    </row>
    <row r="77" spans="2:42" x14ac:dyDescent="0.2">
      <c r="B77" t="s">
        <v>29</v>
      </c>
      <c r="C77" t="s">
        <v>13</v>
      </c>
      <c r="D77">
        <v>0</v>
      </c>
      <c r="E77">
        <v>1600000</v>
      </c>
      <c r="F77">
        <v>-1470000</v>
      </c>
      <c r="G77">
        <v>865000</v>
      </c>
      <c r="AJ77" t="s">
        <v>32</v>
      </c>
      <c r="AK77" t="s">
        <v>12</v>
      </c>
      <c r="AL77">
        <v>8</v>
      </c>
      <c r="AM77">
        <v>7.1</v>
      </c>
      <c r="AN77">
        <v>99.532710280373834</v>
      </c>
    </row>
    <row r="78" spans="2:42" x14ac:dyDescent="0.2">
      <c r="B78" t="s">
        <v>29</v>
      </c>
      <c r="C78" t="s">
        <v>13</v>
      </c>
      <c r="D78">
        <v>1</v>
      </c>
      <c r="E78">
        <v>130000</v>
      </c>
      <c r="F78">
        <v>4270000</v>
      </c>
      <c r="G78">
        <v>6230000</v>
      </c>
      <c r="AJ78" t="s">
        <v>32</v>
      </c>
      <c r="AK78" t="s">
        <v>13</v>
      </c>
      <c r="AL78">
        <v>0</v>
      </c>
      <c r="AM78">
        <v>7.3999999999999995</v>
      </c>
      <c r="AN78">
        <v>100</v>
      </c>
      <c r="AP78">
        <v>97.004608294930875</v>
      </c>
    </row>
    <row r="79" spans="2:42" x14ac:dyDescent="0.2">
      <c r="B79" t="s">
        <v>29</v>
      </c>
      <c r="C79" t="s">
        <v>13</v>
      </c>
      <c r="D79">
        <v>2</v>
      </c>
      <c r="E79">
        <v>4400000</v>
      </c>
      <c r="F79">
        <v>1700000</v>
      </c>
      <c r="G79">
        <v>21000000</v>
      </c>
      <c r="AJ79" t="s">
        <v>32</v>
      </c>
      <c r="AK79" t="s">
        <v>13</v>
      </c>
      <c r="AL79">
        <v>1</v>
      </c>
      <c r="AM79">
        <v>6.8</v>
      </c>
      <c r="AN79">
        <v>94.009216589861751</v>
      </c>
      <c r="AP79">
        <v>97.471898014557041</v>
      </c>
    </row>
    <row r="80" spans="2:42" x14ac:dyDescent="0.2">
      <c r="B80" t="s">
        <v>29</v>
      </c>
      <c r="C80" t="s">
        <v>13</v>
      </c>
      <c r="D80">
        <v>3</v>
      </c>
      <c r="E80">
        <v>6100000</v>
      </c>
      <c r="G80">
        <v>21000000</v>
      </c>
      <c r="AJ80" t="s">
        <v>32</v>
      </c>
      <c r="AK80" t="s">
        <v>13</v>
      </c>
      <c r="AL80">
        <v>2</v>
      </c>
      <c r="AM80">
        <v>7.2</v>
      </c>
      <c r="AN80">
        <v>100.93457943925235</v>
      </c>
      <c r="AP80">
        <v>99.288044436607308</v>
      </c>
    </row>
    <row r="81" spans="2:42" x14ac:dyDescent="0.2">
      <c r="B81" t="s">
        <v>29</v>
      </c>
      <c r="C81" t="s">
        <v>13</v>
      </c>
      <c r="D81">
        <v>6</v>
      </c>
      <c r="E81">
        <v>7900000</v>
      </c>
      <c r="G81">
        <v>6450000</v>
      </c>
      <c r="AJ81" t="s">
        <v>32</v>
      </c>
      <c r="AK81" t="s">
        <v>13</v>
      </c>
      <c r="AL81">
        <v>3</v>
      </c>
      <c r="AM81">
        <v>6.9</v>
      </c>
      <c r="AN81">
        <v>97.64150943396227</v>
      </c>
      <c r="AP81">
        <v>287.35011461823314</v>
      </c>
    </row>
    <row r="82" spans="2:42" x14ac:dyDescent="0.2">
      <c r="B82" t="s">
        <v>29</v>
      </c>
      <c r="C82" t="s">
        <v>13</v>
      </c>
      <c r="D82">
        <v>7</v>
      </c>
      <c r="E82">
        <v>5000000</v>
      </c>
      <c r="G82">
        <v>5200000</v>
      </c>
      <c r="AJ82" t="s">
        <v>32</v>
      </c>
      <c r="AK82" t="s">
        <v>13</v>
      </c>
      <c r="AL82">
        <v>6</v>
      </c>
      <c r="AM82">
        <v>6.7</v>
      </c>
      <c r="AN82">
        <v>93.925233644859816</v>
      </c>
      <c r="AP82">
        <v>95.799826124755484</v>
      </c>
    </row>
    <row r="83" spans="2:42" x14ac:dyDescent="0.2">
      <c r="B83" t="s">
        <v>29</v>
      </c>
      <c r="C83" t="s">
        <v>13</v>
      </c>
      <c r="D83">
        <v>8</v>
      </c>
      <c r="E83">
        <v>5400000</v>
      </c>
      <c r="AJ83" t="s">
        <v>32</v>
      </c>
      <c r="AK83" t="s">
        <v>13</v>
      </c>
      <c r="AL83">
        <v>7</v>
      </c>
      <c r="AM83">
        <v>7</v>
      </c>
      <c r="AN83">
        <v>97.674418604651152</v>
      </c>
      <c r="AP83">
        <v>98.603564442512493</v>
      </c>
    </row>
    <row r="84" spans="2:42" x14ac:dyDescent="0.2">
      <c r="B84" t="s">
        <v>29</v>
      </c>
      <c r="C84" t="s">
        <v>14</v>
      </c>
      <c r="D84">
        <v>0</v>
      </c>
      <c r="E84">
        <v>1600000</v>
      </c>
      <c r="F84">
        <v>-1540000</v>
      </c>
      <c r="G84">
        <v>830000</v>
      </c>
      <c r="AJ84" t="s">
        <v>32</v>
      </c>
      <c r="AK84" t="s">
        <v>13</v>
      </c>
      <c r="AL84">
        <v>8</v>
      </c>
      <c r="AM84">
        <v>7.1</v>
      </c>
      <c r="AN84">
        <v>99.532710280373834</v>
      </c>
    </row>
    <row r="85" spans="2:42" x14ac:dyDescent="0.2">
      <c r="B85" t="s">
        <v>29</v>
      </c>
      <c r="C85" t="s">
        <v>14</v>
      </c>
      <c r="D85">
        <v>1</v>
      </c>
      <c r="E85">
        <v>60000</v>
      </c>
      <c r="F85">
        <v>4440000</v>
      </c>
      <c r="G85">
        <v>5160000</v>
      </c>
      <c r="AJ85" t="s">
        <v>32</v>
      </c>
      <c r="AK85" t="s">
        <v>14</v>
      </c>
      <c r="AL85">
        <v>0</v>
      </c>
      <c r="AM85">
        <v>7.3999999999999995</v>
      </c>
      <c r="AN85">
        <v>100</v>
      </c>
      <c r="AP85">
        <v>99.078341013824883</v>
      </c>
    </row>
    <row r="86" spans="2:42" x14ac:dyDescent="0.2">
      <c r="B86" t="s">
        <v>29</v>
      </c>
      <c r="C86" t="s">
        <v>14</v>
      </c>
      <c r="D86">
        <v>2</v>
      </c>
      <c r="E86">
        <v>4500000</v>
      </c>
      <c r="F86">
        <v>600000</v>
      </c>
      <c r="G86">
        <v>18000000</v>
      </c>
      <c r="AJ86" t="s">
        <v>32</v>
      </c>
      <c r="AK86" t="s">
        <v>14</v>
      </c>
      <c r="AL86">
        <v>1</v>
      </c>
      <c r="AM86">
        <v>7.1</v>
      </c>
      <c r="AN86">
        <v>98.156682027649765</v>
      </c>
      <c r="AP86">
        <v>99.545630733451048</v>
      </c>
    </row>
    <row r="87" spans="2:42" x14ac:dyDescent="0.2">
      <c r="B87" t="s">
        <v>29</v>
      </c>
      <c r="C87" t="s">
        <v>14</v>
      </c>
      <c r="D87">
        <v>3</v>
      </c>
      <c r="E87">
        <v>5100000</v>
      </c>
      <c r="G87">
        <v>18000000</v>
      </c>
      <c r="AJ87" t="s">
        <v>32</v>
      </c>
      <c r="AK87" t="s">
        <v>14</v>
      </c>
      <c r="AL87">
        <v>2</v>
      </c>
      <c r="AM87">
        <v>7.2</v>
      </c>
      <c r="AN87">
        <v>100.93457943925235</v>
      </c>
      <c r="AP87">
        <v>99.288044436607308</v>
      </c>
    </row>
    <row r="88" spans="2:42" x14ac:dyDescent="0.2">
      <c r="B88" t="s">
        <v>29</v>
      </c>
      <c r="C88" t="s">
        <v>14</v>
      </c>
      <c r="D88">
        <v>6</v>
      </c>
      <c r="E88">
        <v>6900000</v>
      </c>
      <c r="G88">
        <v>5700000</v>
      </c>
      <c r="AJ88" t="s">
        <v>32</v>
      </c>
      <c r="AK88" t="s">
        <v>14</v>
      </c>
      <c r="AL88">
        <v>3</v>
      </c>
      <c r="AM88">
        <v>6.9</v>
      </c>
      <c r="AN88">
        <v>97.64150943396227</v>
      </c>
      <c r="AP88">
        <v>287.35011461823314</v>
      </c>
    </row>
    <row r="89" spans="2:42" x14ac:dyDescent="0.2">
      <c r="B89" t="s">
        <v>29</v>
      </c>
      <c r="C89" t="s">
        <v>14</v>
      </c>
      <c r="D89">
        <v>7</v>
      </c>
      <c r="E89">
        <v>4500000</v>
      </c>
      <c r="G89">
        <v>4950000</v>
      </c>
      <c r="AJ89" t="s">
        <v>32</v>
      </c>
      <c r="AK89" t="s">
        <v>14</v>
      </c>
      <c r="AL89">
        <v>6</v>
      </c>
      <c r="AM89">
        <v>6.7</v>
      </c>
      <c r="AN89">
        <v>93.925233644859816</v>
      </c>
      <c r="AP89">
        <v>95.102151706150835</v>
      </c>
    </row>
    <row r="90" spans="2:42" x14ac:dyDescent="0.2">
      <c r="B90" t="s">
        <v>29</v>
      </c>
      <c r="C90" t="s">
        <v>14</v>
      </c>
      <c r="D90">
        <v>8</v>
      </c>
      <c r="E90">
        <v>5400000</v>
      </c>
      <c r="AJ90" t="s">
        <v>32</v>
      </c>
      <c r="AK90" t="s">
        <v>14</v>
      </c>
      <c r="AL90">
        <v>7</v>
      </c>
      <c r="AM90">
        <v>6.9</v>
      </c>
      <c r="AN90">
        <v>96.279069767441854</v>
      </c>
      <c r="AP90">
        <v>96.504020865029347</v>
      </c>
    </row>
    <row r="91" spans="2:42" x14ac:dyDescent="0.2">
      <c r="B91" t="s">
        <v>29</v>
      </c>
      <c r="C91" t="s">
        <v>15</v>
      </c>
      <c r="D91">
        <v>0</v>
      </c>
      <c r="E91">
        <v>1600000</v>
      </c>
      <c r="F91">
        <v>-1490000</v>
      </c>
      <c r="G91">
        <v>855000</v>
      </c>
      <c r="AJ91" t="s">
        <v>32</v>
      </c>
      <c r="AK91" t="s">
        <v>14</v>
      </c>
      <c r="AL91">
        <v>8</v>
      </c>
      <c r="AM91">
        <v>6.9</v>
      </c>
      <c r="AN91">
        <v>96.728971962616839</v>
      </c>
    </row>
    <row r="92" spans="2:42" x14ac:dyDescent="0.2">
      <c r="B92" t="s">
        <v>29</v>
      </c>
      <c r="C92" t="s">
        <v>15</v>
      </c>
      <c r="D92">
        <v>1</v>
      </c>
      <c r="E92">
        <v>110000</v>
      </c>
      <c r="F92">
        <v>5790000</v>
      </c>
      <c r="G92">
        <v>6210000</v>
      </c>
      <c r="AJ92" t="s">
        <v>32</v>
      </c>
      <c r="AK92" t="s">
        <v>15</v>
      </c>
      <c r="AL92">
        <v>0</v>
      </c>
      <c r="AM92">
        <v>7.3999999999999995</v>
      </c>
      <c r="AN92">
        <v>100</v>
      </c>
      <c r="AP92">
        <v>98.387096774193552</v>
      </c>
    </row>
    <row r="93" spans="2:42" x14ac:dyDescent="0.2">
      <c r="B93" t="s">
        <v>29</v>
      </c>
      <c r="C93" t="s">
        <v>15</v>
      </c>
      <c r="D93">
        <v>2</v>
      </c>
      <c r="E93">
        <v>5900000</v>
      </c>
      <c r="F93">
        <v>200000</v>
      </c>
      <c r="G93">
        <v>20100000</v>
      </c>
      <c r="AJ93" t="s">
        <v>32</v>
      </c>
      <c r="AK93" t="s">
        <v>15</v>
      </c>
      <c r="AL93">
        <v>1</v>
      </c>
      <c r="AM93">
        <v>7</v>
      </c>
      <c r="AN93">
        <v>96.774193548387103</v>
      </c>
      <c r="AP93">
        <v>98.153451914380469</v>
      </c>
    </row>
    <row r="94" spans="2:42" x14ac:dyDescent="0.2">
      <c r="B94" t="s">
        <v>29</v>
      </c>
      <c r="C94" t="s">
        <v>15</v>
      </c>
      <c r="D94">
        <v>3</v>
      </c>
      <c r="E94">
        <v>6100000</v>
      </c>
      <c r="G94">
        <v>20100000</v>
      </c>
      <c r="AJ94" t="s">
        <v>32</v>
      </c>
      <c r="AK94" t="s">
        <v>15</v>
      </c>
      <c r="AL94">
        <v>2</v>
      </c>
      <c r="AM94">
        <v>7.1</v>
      </c>
      <c r="AN94">
        <v>99.532710280373834</v>
      </c>
      <c r="AP94">
        <v>98.587109857168059</v>
      </c>
    </row>
    <row r="95" spans="2:42" x14ac:dyDescent="0.2">
      <c r="B95" t="s">
        <v>29</v>
      </c>
      <c r="C95" t="s">
        <v>15</v>
      </c>
      <c r="D95">
        <v>6</v>
      </c>
      <c r="E95">
        <v>7300000</v>
      </c>
      <c r="G95">
        <v>6350000</v>
      </c>
      <c r="AJ95" t="s">
        <v>32</v>
      </c>
      <c r="AK95" t="s">
        <v>15</v>
      </c>
      <c r="AL95">
        <v>3</v>
      </c>
      <c r="AM95">
        <v>6.9</v>
      </c>
      <c r="AN95">
        <v>97.64150943396227</v>
      </c>
      <c r="AP95">
        <v>291.55572209486866</v>
      </c>
    </row>
    <row r="96" spans="2:42" x14ac:dyDescent="0.2">
      <c r="B96" t="s">
        <v>29</v>
      </c>
      <c r="C96" t="s">
        <v>15</v>
      </c>
      <c r="D96">
        <v>7</v>
      </c>
      <c r="E96">
        <v>5400000</v>
      </c>
      <c r="G96">
        <v>6300000</v>
      </c>
      <c r="AJ96" t="s">
        <v>32</v>
      </c>
      <c r="AK96" t="s">
        <v>15</v>
      </c>
      <c r="AL96">
        <v>6</v>
      </c>
      <c r="AM96">
        <v>6.9</v>
      </c>
      <c r="AN96">
        <v>96.728971962616839</v>
      </c>
      <c r="AP96">
        <v>97.201695283633995</v>
      </c>
    </row>
    <row r="97" spans="2:42" x14ac:dyDescent="0.2">
      <c r="B97" t="s">
        <v>29</v>
      </c>
      <c r="C97" t="s">
        <v>15</v>
      </c>
      <c r="D97">
        <v>8</v>
      </c>
      <c r="E97">
        <v>7200000</v>
      </c>
      <c r="H97" t="s">
        <v>149</v>
      </c>
      <c r="AJ97" t="s">
        <v>32</v>
      </c>
      <c r="AK97" t="s">
        <v>15</v>
      </c>
      <c r="AL97">
        <v>7</v>
      </c>
      <c r="AM97">
        <v>7</v>
      </c>
      <c r="AN97">
        <v>97.674418604651152</v>
      </c>
      <c r="AP97">
        <v>97.201695283633995</v>
      </c>
    </row>
    <row r="98" spans="2:42" x14ac:dyDescent="0.2">
      <c r="B98" t="s">
        <v>30</v>
      </c>
      <c r="C98" t="s">
        <v>16</v>
      </c>
      <c r="D98">
        <v>0</v>
      </c>
      <c r="E98">
        <v>800000</v>
      </c>
      <c r="F98">
        <v>7800000</v>
      </c>
      <c r="G98">
        <v>4700000</v>
      </c>
      <c r="H98">
        <v>2400000</v>
      </c>
      <c r="AJ98" t="s">
        <v>32</v>
      </c>
      <c r="AK98" t="s">
        <v>15</v>
      </c>
      <c r="AL98">
        <v>8</v>
      </c>
      <c r="AM98">
        <v>6.9</v>
      </c>
      <c r="AN98">
        <v>96.728971962616839</v>
      </c>
    </row>
    <row r="99" spans="2:42" x14ac:dyDescent="0.2">
      <c r="B99" t="s">
        <v>30</v>
      </c>
      <c r="C99" t="s">
        <v>16</v>
      </c>
      <c r="D99">
        <v>1</v>
      </c>
      <c r="E99">
        <v>8600000</v>
      </c>
      <c r="F99">
        <v>2400000</v>
      </c>
      <c r="G99">
        <v>47600000</v>
      </c>
      <c r="H99">
        <v>9360000</v>
      </c>
      <c r="AJ99" t="s">
        <v>130</v>
      </c>
      <c r="AK99" t="s">
        <v>90</v>
      </c>
      <c r="AL99">
        <v>0</v>
      </c>
      <c r="AM99">
        <v>7.3999999999999995</v>
      </c>
      <c r="AN99">
        <v>100</v>
      </c>
      <c r="AP99">
        <v>98.387096774193552</v>
      </c>
    </row>
    <row r="100" spans="2:42" x14ac:dyDescent="0.2">
      <c r="B100" t="s">
        <v>30</v>
      </c>
      <c r="C100" t="s">
        <v>16</v>
      </c>
      <c r="D100">
        <v>2</v>
      </c>
      <c r="E100">
        <v>11000000</v>
      </c>
      <c r="F100">
        <v>28000000</v>
      </c>
      <c r="G100">
        <v>493500000</v>
      </c>
      <c r="H100">
        <v>18400000</v>
      </c>
      <c r="AJ100" t="s">
        <v>130</v>
      </c>
      <c r="AK100" t="s">
        <v>90</v>
      </c>
      <c r="AL100">
        <v>1</v>
      </c>
      <c r="AM100">
        <v>7</v>
      </c>
      <c r="AN100">
        <v>96.774193548387103</v>
      </c>
      <c r="AP100">
        <v>98.153451914380469</v>
      </c>
    </row>
    <row r="101" spans="2:42" x14ac:dyDescent="0.2">
      <c r="B101" t="s">
        <v>30</v>
      </c>
      <c r="C101" t="s">
        <v>16</v>
      </c>
      <c r="D101">
        <v>3</v>
      </c>
      <c r="E101">
        <v>39000000</v>
      </c>
      <c r="G101">
        <v>493500000</v>
      </c>
      <c r="H101">
        <v>44000000</v>
      </c>
      <c r="AJ101" t="s">
        <v>130</v>
      </c>
      <c r="AK101" t="s">
        <v>90</v>
      </c>
      <c r="AL101">
        <v>2</v>
      </c>
      <c r="AM101">
        <v>7.1</v>
      </c>
      <c r="AN101">
        <v>99.532710280373834</v>
      </c>
      <c r="AP101">
        <v>99.294657026979365</v>
      </c>
    </row>
    <row r="102" spans="2:42" x14ac:dyDescent="0.2">
      <c r="B102" t="s">
        <v>30</v>
      </c>
      <c r="C102" t="s">
        <v>16</v>
      </c>
      <c r="D102">
        <v>6</v>
      </c>
      <c r="E102">
        <v>290000000</v>
      </c>
      <c r="G102">
        <v>190000000</v>
      </c>
      <c r="H102">
        <v>301000000</v>
      </c>
      <c r="AJ102" t="s">
        <v>130</v>
      </c>
      <c r="AK102" t="s">
        <v>90</v>
      </c>
      <c r="AL102">
        <v>3</v>
      </c>
      <c r="AM102">
        <v>7</v>
      </c>
      <c r="AN102">
        <v>99.056603773584911</v>
      </c>
      <c r="AP102">
        <v>276.85593369776052</v>
      </c>
    </row>
    <row r="103" spans="2:42" x14ac:dyDescent="0.2">
      <c r="B103" t="s">
        <v>30</v>
      </c>
      <c r="C103" t="s">
        <v>16</v>
      </c>
      <c r="D103">
        <v>7</v>
      </c>
      <c r="E103">
        <v>90000000</v>
      </c>
      <c r="G103">
        <v>125000000</v>
      </c>
      <c r="H103">
        <v>99800000</v>
      </c>
      <c r="AJ103" t="s">
        <v>130</v>
      </c>
      <c r="AK103" t="s">
        <v>90</v>
      </c>
      <c r="AL103">
        <v>6</v>
      </c>
      <c r="AM103">
        <v>6.1</v>
      </c>
      <c r="AN103">
        <v>85.514018691588788</v>
      </c>
      <c r="AP103">
        <v>84.61747446207346</v>
      </c>
    </row>
    <row r="104" spans="2:42" x14ac:dyDescent="0.2">
      <c r="B104" t="s">
        <v>30</v>
      </c>
      <c r="C104" t="s">
        <v>16</v>
      </c>
      <c r="D104">
        <v>8</v>
      </c>
      <c r="E104">
        <v>160000000</v>
      </c>
      <c r="H104">
        <v>174000000</v>
      </c>
      <c r="AJ104" t="s">
        <v>130</v>
      </c>
      <c r="AK104" t="s">
        <v>90</v>
      </c>
      <c r="AL104">
        <v>7</v>
      </c>
      <c r="AM104">
        <v>6</v>
      </c>
      <c r="AN104">
        <v>83.720930232558132</v>
      </c>
      <c r="AP104">
        <v>83.916539882634211</v>
      </c>
    </row>
    <row r="105" spans="2:42" x14ac:dyDescent="0.2">
      <c r="B105" t="s">
        <v>30</v>
      </c>
      <c r="C105" t="s">
        <v>17</v>
      </c>
      <c r="D105">
        <v>0</v>
      </c>
      <c r="E105">
        <v>800000</v>
      </c>
      <c r="F105">
        <v>3400000</v>
      </c>
      <c r="G105">
        <v>2500000</v>
      </c>
      <c r="H105">
        <v>2400000</v>
      </c>
      <c r="AJ105" t="s">
        <v>130</v>
      </c>
      <c r="AK105" t="s">
        <v>90</v>
      </c>
      <c r="AL105">
        <v>8</v>
      </c>
      <c r="AM105">
        <v>6</v>
      </c>
      <c r="AN105">
        <v>84.112149532710291</v>
      </c>
    </row>
    <row r="106" spans="2:42" x14ac:dyDescent="0.2">
      <c r="B106" t="s">
        <v>30</v>
      </c>
      <c r="C106" t="s">
        <v>17</v>
      </c>
      <c r="D106">
        <v>1</v>
      </c>
      <c r="E106">
        <v>4200000</v>
      </c>
      <c r="F106">
        <v>2800000</v>
      </c>
      <c r="G106">
        <v>48200000</v>
      </c>
      <c r="H106">
        <v>5320000</v>
      </c>
      <c r="AJ106" t="s">
        <v>130</v>
      </c>
      <c r="AK106" t="s">
        <v>91</v>
      </c>
      <c r="AL106">
        <v>0</v>
      </c>
      <c r="AM106">
        <v>7.3999999999999995</v>
      </c>
      <c r="AN106">
        <v>100</v>
      </c>
      <c r="AP106">
        <v>97.695852534562221</v>
      </c>
    </row>
    <row r="107" spans="2:42" x14ac:dyDescent="0.2">
      <c r="B107" t="s">
        <v>30</v>
      </c>
      <c r="C107" t="s">
        <v>17</v>
      </c>
      <c r="D107">
        <v>2</v>
      </c>
      <c r="E107">
        <v>7000000</v>
      </c>
      <c r="F107">
        <v>37000000</v>
      </c>
      <c r="G107">
        <v>351000000</v>
      </c>
      <c r="H107">
        <v>13800000</v>
      </c>
      <c r="AJ107" t="s">
        <v>130</v>
      </c>
      <c r="AK107" t="s">
        <v>91</v>
      </c>
      <c r="AL107">
        <v>1</v>
      </c>
      <c r="AM107">
        <v>6.9</v>
      </c>
      <c r="AN107">
        <v>95.391705069124427</v>
      </c>
      <c r="AP107">
        <v>98.163142254188386</v>
      </c>
    </row>
    <row r="108" spans="2:42" x14ac:dyDescent="0.2">
      <c r="B108" t="s">
        <v>30</v>
      </c>
      <c r="C108" t="s">
        <v>17</v>
      </c>
      <c r="D108">
        <v>3</v>
      </c>
      <c r="E108">
        <v>44000000</v>
      </c>
      <c r="G108">
        <v>351000000</v>
      </c>
      <c r="H108">
        <v>48800000</v>
      </c>
      <c r="AJ108" t="s">
        <v>130</v>
      </c>
      <c r="AK108" t="s">
        <v>91</v>
      </c>
      <c r="AL108">
        <v>2</v>
      </c>
      <c r="AM108">
        <v>7.2</v>
      </c>
      <c r="AN108">
        <v>100.93457943925235</v>
      </c>
      <c r="AP108">
        <v>100.70313877622995</v>
      </c>
    </row>
    <row r="109" spans="2:42" x14ac:dyDescent="0.2">
      <c r="B109" t="s">
        <v>30</v>
      </c>
      <c r="C109" t="s">
        <v>17</v>
      </c>
      <c r="D109">
        <v>6</v>
      </c>
      <c r="E109">
        <v>190000000</v>
      </c>
      <c r="G109">
        <v>140000000</v>
      </c>
      <c r="H109">
        <v>198300000</v>
      </c>
      <c r="AJ109" t="s">
        <v>130</v>
      </c>
      <c r="AK109" t="s">
        <v>91</v>
      </c>
      <c r="AL109">
        <v>3</v>
      </c>
      <c r="AM109">
        <v>7.1</v>
      </c>
      <c r="AN109">
        <v>100.47169811320755</v>
      </c>
      <c r="AP109">
        <v>272.67016399224121</v>
      </c>
    </row>
    <row r="110" spans="2:42" x14ac:dyDescent="0.2">
      <c r="B110" t="s">
        <v>30</v>
      </c>
      <c r="C110" t="s">
        <v>17</v>
      </c>
      <c r="D110">
        <v>7</v>
      </c>
      <c r="E110">
        <v>90000000</v>
      </c>
      <c r="G110">
        <v>105000000</v>
      </c>
      <c r="H110">
        <v>98100000</v>
      </c>
      <c r="AJ110" t="s">
        <v>130</v>
      </c>
      <c r="AK110" t="s">
        <v>91</v>
      </c>
      <c r="AL110">
        <v>6</v>
      </c>
      <c r="AM110">
        <v>5.8</v>
      </c>
      <c r="AN110">
        <v>81.308411214953267</v>
      </c>
      <c r="AP110">
        <v>82.5146707237557</v>
      </c>
    </row>
    <row r="111" spans="2:42" x14ac:dyDescent="0.2">
      <c r="B111" t="s">
        <v>30</v>
      </c>
      <c r="C111" t="s">
        <v>17</v>
      </c>
      <c r="D111">
        <v>8</v>
      </c>
      <c r="E111">
        <v>120000000</v>
      </c>
      <c r="H111">
        <v>128300000</v>
      </c>
      <c r="AJ111" t="s">
        <v>130</v>
      </c>
      <c r="AK111" t="s">
        <v>91</v>
      </c>
      <c r="AL111">
        <v>7</v>
      </c>
      <c r="AM111">
        <v>6</v>
      </c>
      <c r="AN111">
        <v>83.720930232558132</v>
      </c>
      <c r="AP111">
        <v>83.916539882634211</v>
      </c>
    </row>
    <row r="112" spans="2:42" x14ac:dyDescent="0.2">
      <c r="B112" t="s">
        <v>30</v>
      </c>
      <c r="C112" t="s">
        <v>18</v>
      </c>
      <c r="D112">
        <v>0</v>
      </c>
      <c r="E112">
        <v>800000</v>
      </c>
      <c r="F112">
        <v>2800000</v>
      </c>
      <c r="G112">
        <v>2200000</v>
      </c>
      <c r="H112">
        <v>2400000</v>
      </c>
      <c r="AJ112" t="s">
        <v>130</v>
      </c>
      <c r="AK112" t="s">
        <v>91</v>
      </c>
      <c r="AL112">
        <v>8</v>
      </c>
      <c r="AM112">
        <v>6</v>
      </c>
      <c r="AN112">
        <v>84.112149532710291</v>
      </c>
    </row>
    <row r="113" spans="2:42" x14ac:dyDescent="0.2">
      <c r="B113" t="s">
        <v>30</v>
      </c>
      <c r="C113" t="s">
        <v>18</v>
      </c>
      <c r="D113">
        <v>1</v>
      </c>
      <c r="E113">
        <v>3600000</v>
      </c>
      <c r="F113">
        <v>3400000</v>
      </c>
      <c r="G113">
        <v>41600000</v>
      </c>
      <c r="H113">
        <v>4260000</v>
      </c>
      <c r="AJ113" t="s">
        <v>130</v>
      </c>
      <c r="AK113" t="s">
        <v>92</v>
      </c>
      <c r="AL113">
        <v>0</v>
      </c>
      <c r="AM113">
        <v>7.3999999999999995</v>
      </c>
      <c r="AN113">
        <v>100</v>
      </c>
      <c r="AP113">
        <v>99.078341013824883</v>
      </c>
    </row>
    <row r="114" spans="2:42" x14ac:dyDescent="0.2">
      <c r="B114" t="s">
        <v>30</v>
      </c>
      <c r="C114" t="s">
        <v>18</v>
      </c>
      <c r="D114">
        <v>2</v>
      </c>
      <c r="E114">
        <v>7000000</v>
      </c>
      <c r="F114">
        <v>31000000</v>
      </c>
      <c r="G114">
        <v>237000000</v>
      </c>
      <c r="H114">
        <v>12100000</v>
      </c>
      <c r="AJ114" t="s">
        <v>130</v>
      </c>
      <c r="AK114" t="s">
        <v>92</v>
      </c>
      <c r="AL114">
        <v>1</v>
      </c>
      <c r="AM114">
        <v>7.1</v>
      </c>
      <c r="AN114">
        <v>98.156682027649765</v>
      </c>
      <c r="AP114">
        <v>99.545630733451048</v>
      </c>
    </row>
    <row r="115" spans="2:42" x14ac:dyDescent="0.2">
      <c r="B115" t="s">
        <v>30</v>
      </c>
      <c r="C115" t="s">
        <v>18</v>
      </c>
      <c r="D115">
        <v>3</v>
      </c>
      <c r="E115">
        <v>38000000</v>
      </c>
      <c r="G115">
        <v>237000000</v>
      </c>
      <c r="H115">
        <v>43100000</v>
      </c>
      <c r="AJ115" t="s">
        <v>130</v>
      </c>
      <c r="AK115" t="s">
        <v>92</v>
      </c>
      <c r="AL115">
        <v>2</v>
      </c>
      <c r="AM115">
        <v>7.2</v>
      </c>
      <c r="AN115">
        <v>100.93457943925235</v>
      </c>
      <c r="AP115">
        <v>99.995591606418628</v>
      </c>
    </row>
    <row r="116" spans="2:42" x14ac:dyDescent="0.2">
      <c r="B116" t="s">
        <v>30</v>
      </c>
      <c r="C116" t="s">
        <v>18</v>
      </c>
      <c r="D116">
        <v>6</v>
      </c>
      <c r="E116">
        <v>120000000</v>
      </c>
      <c r="G116">
        <v>110000000</v>
      </c>
      <c r="H116">
        <v>127800000</v>
      </c>
      <c r="AJ116" t="s">
        <v>130</v>
      </c>
      <c r="AK116" t="s">
        <v>92</v>
      </c>
      <c r="AL116">
        <v>3</v>
      </c>
      <c r="AM116">
        <v>7</v>
      </c>
      <c r="AN116">
        <v>99.056603773584911</v>
      </c>
      <c r="AP116">
        <v>276.85593369776052</v>
      </c>
    </row>
    <row r="117" spans="2:42" x14ac:dyDescent="0.2">
      <c r="B117" t="s">
        <v>30</v>
      </c>
      <c r="C117" t="s">
        <v>18</v>
      </c>
      <c r="D117">
        <v>7</v>
      </c>
      <c r="E117">
        <v>100000000</v>
      </c>
      <c r="G117">
        <v>100000000</v>
      </c>
      <c r="H117">
        <v>109000000</v>
      </c>
      <c r="AJ117" t="s">
        <v>130</v>
      </c>
      <c r="AK117" t="s">
        <v>92</v>
      </c>
      <c r="AL117">
        <v>6</v>
      </c>
      <c r="AM117">
        <v>6.1</v>
      </c>
      <c r="AN117">
        <v>85.514018691588788</v>
      </c>
      <c r="AP117">
        <v>86.012823299282758</v>
      </c>
    </row>
    <row r="118" spans="2:42" x14ac:dyDescent="0.2">
      <c r="B118" t="s">
        <v>30</v>
      </c>
      <c r="C118" t="s">
        <v>18</v>
      </c>
      <c r="D118">
        <v>8</v>
      </c>
      <c r="E118">
        <v>100000000</v>
      </c>
      <c r="H118">
        <v>112000000</v>
      </c>
      <c r="AJ118" t="s">
        <v>130</v>
      </c>
      <c r="AK118" t="s">
        <v>92</v>
      </c>
      <c r="AL118">
        <v>7</v>
      </c>
      <c r="AM118">
        <v>6.2</v>
      </c>
      <c r="AN118">
        <v>86.511627906976742</v>
      </c>
      <c r="AP118">
        <v>86.713757878722021</v>
      </c>
    </row>
    <row r="119" spans="2:42" x14ac:dyDescent="0.2">
      <c r="B119" t="s">
        <v>30</v>
      </c>
      <c r="C119" t="s">
        <v>19</v>
      </c>
      <c r="D119">
        <v>0</v>
      </c>
      <c r="E119">
        <v>800000</v>
      </c>
      <c r="F119">
        <v>2300000</v>
      </c>
      <c r="G119">
        <v>1950000</v>
      </c>
      <c r="H119">
        <v>2400000</v>
      </c>
      <c r="AJ119" t="s">
        <v>130</v>
      </c>
      <c r="AK119" t="s">
        <v>92</v>
      </c>
      <c r="AL119">
        <v>8</v>
      </c>
      <c r="AM119">
        <v>6.2</v>
      </c>
      <c r="AN119">
        <v>86.9158878504673</v>
      </c>
    </row>
    <row r="120" spans="2:42" x14ac:dyDescent="0.2">
      <c r="B120" t="s">
        <v>30</v>
      </c>
      <c r="C120" t="s">
        <v>19</v>
      </c>
      <c r="D120">
        <v>1</v>
      </c>
      <c r="E120">
        <v>3100000</v>
      </c>
      <c r="F120">
        <v>6900000</v>
      </c>
      <c r="G120">
        <v>50100000</v>
      </c>
      <c r="H120">
        <v>3890000</v>
      </c>
      <c r="AJ120" t="s">
        <v>130</v>
      </c>
      <c r="AK120" t="s">
        <v>93</v>
      </c>
      <c r="AL120">
        <v>0</v>
      </c>
      <c r="AM120">
        <v>7.3999999999999995</v>
      </c>
      <c r="AN120">
        <v>100</v>
      </c>
      <c r="AP120">
        <v>99.769585253456228</v>
      </c>
    </row>
    <row r="121" spans="2:42" x14ac:dyDescent="0.2">
      <c r="B121" t="s">
        <v>30</v>
      </c>
      <c r="C121" t="s">
        <v>19</v>
      </c>
      <c r="D121">
        <v>2</v>
      </c>
      <c r="E121">
        <v>10000000</v>
      </c>
      <c r="F121">
        <v>37000000</v>
      </c>
      <c r="G121">
        <v>295500000</v>
      </c>
      <c r="H121">
        <v>17300000</v>
      </c>
      <c r="AJ121" t="s">
        <v>130</v>
      </c>
      <c r="AK121" t="s">
        <v>93</v>
      </c>
      <c r="AL121">
        <v>1</v>
      </c>
      <c r="AM121">
        <v>7.2</v>
      </c>
      <c r="AN121">
        <v>99.539170506912441</v>
      </c>
      <c r="AP121">
        <v>100.23687497308239</v>
      </c>
    </row>
    <row r="122" spans="2:42" x14ac:dyDescent="0.2">
      <c r="B122" t="s">
        <v>30</v>
      </c>
      <c r="C122" t="s">
        <v>19</v>
      </c>
      <c r="D122">
        <v>3</v>
      </c>
      <c r="E122">
        <v>47000000</v>
      </c>
      <c r="G122">
        <v>295500000</v>
      </c>
      <c r="H122">
        <v>51700000</v>
      </c>
      <c r="AJ122" t="s">
        <v>130</v>
      </c>
      <c r="AK122" t="s">
        <v>93</v>
      </c>
      <c r="AL122">
        <v>2</v>
      </c>
      <c r="AM122">
        <v>7.2</v>
      </c>
      <c r="AN122">
        <v>100.93457943925235</v>
      </c>
      <c r="AP122">
        <v>99.288044436607308</v>
      </c>
    </row>
    <row r="123" spans="2:42" x14ac:dyDescent="0.2">
      <c r="B123" t="s">
        <v>30</v>
      </c>
      <c r="C123" t="s">
        <v>19</v>
      </c>
      <c r="D123">
        <v>6</v>
      </c>
      <c r="E123">
        <v>150000000</v>
      </c>
      <c r="G123">
        <v>135000000</v>
      </c>
      <c r="H123">
        <v>157700000</v>
      </c>
      <c r="AJ123" t="s">
        <v>130</v>
      </c>
      <c r="AK123" t="s">
        <v>93</v>
      </c>
      <c r="AL123">
        <v>3</v>
      </c>
      <c r="AM123">
        <v>6.9</v>
      </c>
      <c r="AN123">
        <v>97.64150943396227</v>
      </c>
      <c r="AP123">
        <v>272.63048845000884</v>
      </c>
    </row>
    <row r="124" spans="2:42" x14ac:dyDescent="0.2">
      <c r="B124" t="s">
        <v>30</v>
      </c>
      <c r="C124" t="s">
        <v>19</v>
      </c>
      <c r="D124">
        <v>7</v>
      </c>
      <c r="E124">
        <v>120000000</v>
      </c>
      <c r="G124">
        <v>130000000</v>
      </c>
      <c r="H124">
        <v>128000000</v>
      </c>
      <c r="AJ124" t="s">
        <v>130</v>
      </c>
      <c r="AK124" t="s">
        <v>93</v>
      </c>
      <c r="AL124">
        <v>6</v>
      </c>
      <c r="AM124">
        <v>6</v>
      </c>
      <c r="AN124">
        <v>84.112149532710291</v>
      </c>
      <c r="AP124">
        <v>83.218865464029562</v>
      </c>
    </row>
    <row r="125" spans="2:42" x14ac:dyDescent="0.2">
      <c r="B125" t="s">
        <v>30</v>
      </c>
      <c r="C125" t="s">
        <v>19</v>
      </c>
      <c r="D125">
        <v>8</v>
      </c>
      <c r="E125">
        <v>140000000</v>
      </c>
      <c r="H125">
        <v>147500000</v>
      </c>
      <c r="AJ125" t="s">
        <v>130</v>
      </c>
      <c r="AK125" t="s">
        <v>93</v>
      </c>
      <c r="AL125">
        <v>7</v>
      </c>
      <c r="AM125">
        <v>5.9</v>
      </c>
      <c r="AN125">
        <v>82.325581395348834</v>
      </c>
      <c r="AP125">
        <v>83.218865464029562</v>
      </c>
    </row>
    <row r="126" spans="2:42" x14ac:dyDescent="0.2">
      <c r="B126" t="s">
        <v>30</v>
      </c>
      <c r="C126" t="s">
        <v>20</v>
      </c>
      <c r="D126">
        <v>0</v>
      </c>
      <c r="E126">
        <v>1600000</v>
      </c>
      <c r="F126">
        <v>-840000</v>
      </c>
      <c r="G126">
        <v>1180000</v>
      </c>
      <c r="AJ126" t="s">
        <v>130</v>
      </c>
      <c r="AK126" t="s">
        <v>93</v>
      </c>
      <c r="AL126">
        <v>8</v>
      </c>
      <c r="AM126">
        <v>6</v>
      </c>
      <c r="AN126">
        <v>84.112149532710291</v>
      </c>
    </row>
    <row r="127" spans="2:42" x14ac:dyDescent="0.2">
      <c r="B127" t="s">
        <v>30</v>
      </c>
      <c r="C127" t="s">
        <v>20</v>
      </c>
      <c r="D127">
        <v>1</v>
      </c>
      <c r="E127">
        <v>760000</v>
      </c>
      <c r="F127">
        <v>6640000</v>
      </c>
      <c r="G127">
        <v>5760000</v>
      </c>
      <c r="AJ127" t="s">
        <v>136</v>
      </c>
      <c r="AK127" t="s">
        <v>96</v>
      </c>
      <c r="AL127">
        <v>0</v>
      </c>
      <c r="AM127">
        <v>7.3999999999999995</v>
      </c>
      <c r="AN127">
        <v>100</v>
      </c>
      <c r="AP127">
        <v>100</v>
      </c>
    </row>
    <row r="128" spans="2:42" x14ac:dyDescent="0.2">
      <c r="B128" t="s">
        <v>30</v>
      </c>
      <c r="C128" t="s">
        <v>20</v>
      </c>
      <c r="D128">
        <v>2</v>
      </c>
      <c r="E128">
        <v>7400000</v>
      </c>
      <c r="F128">
        <v>-2400000</v>
      </c>
      <c r="G128">
        <v>24000000</v>
      </c>
      <c r="AJ128" t="s">
        <v>136</v>
      </c>
      <c r="AK128" t="s">
        <v>96</v>
      </c>
      <c r="AL128">
        <v>1</v>
      </c>
      <c r="AM128">
        <v>7.2333333333333334</v>
      </c>
      <c r="AN128">
        <v>100</v>
      </c>
      <c r="AP128">
        <v>100</v>
      </c>
    </row>
    <row r="129" spans="2:42" x14ac:dyDescent="0.2">
      <c r="B129" t="s">
        <v>30</v>
      </c>
      <c r="C129" t="s">
        <v>20</v>
      </c>
      <c r="D129">
        <v>3</v>
      </c>
      <c r="E129">
        <v>5000000</v>
      </c>
      <c r="G129">
        <v>24000000</v>
      </c>
      <c r="AJ129" t="s">
        <v>136</v>
      </c>
      <c r="AK129" t="s">
        <v>96</v>
      </c>
      <c r="AL129">
        <v>2</v>
      </c>
      <c r="AM129">
        <v>7.1333333333333329</v>
      </c>
      <c r="AN129">
        <v>100</v>
      </c>
      <c r="AP129">
        <v>100</v>
      </c>
    </row>
    <row r="130" spans="2:42" x14ac:dyDescent="0.2">
      <c r="B130" t="s">
        <v>30</v>
      </c>
      <c r="C130" t="s">
        <v>20</v>
      </c>
      <c r="D130">
        <v>6</v>
      </c>
      <c r="E130">
        <v>11000000</v>
      </c>
      <c r="G130">
        <v>10400000</v>
      </c>
      <c r="AJ130" t="s">
        <v>136</v>
      </c>
      <c r="AK130" t="s">
        <v>96</v>
      </c>
      <c r="AL130">
        <v>3</v>
      </c>
      <c r="AM130">
        <v>7.0666666666666664</v>
      </c>
      <c r="AN130">
        <v>100</v>
      </c>
      <c r="AP130">
        <v>300</v>
      </c>
    </row>
    <row r="131" spans="2:42" x14ac:dyDescent="0.2">
      <c r="B131" t="s">
        <v>30</v>
      </c>
      <c r="C131" t="s">
        <v>20</v>
      </c>
      <c r="D131">
        <v>7</v>
      </c>
      <c r="E131">
        <v>9800000</v>
      </c>
      <c r="G131">
        <v>11900000</v>
      </c>
      <c r="AJ131" t="s">
        <v>136</v>
      </c>
      <c r="AK131" t="s">
        <v>96</v>
      </c>
      <c r="AL131">
        <v>6</v>
      </c>
      <c r="AM131">
        <v>7.1333333333333329</v>
      </c>
      <c r="AN131">
        <v>100</v>
      </c>
      <c r="AP131">
        <v>100</v>
      </c>
    </row>
    <row r="132" spans="2:42" x14ac:dyDescent="0.2">
      <c r="B132" t="s">
        <v>30</v>
      </c>
      <c r="C132" t="s">
        <v>20</v>
      </c>
      <c r="D132">
        <v>8</v>
      </c>
      <c r="E132">
        <v>14000000</v>
      </c>
      <c r="AJ132" t="s">
        <v>136</v>
      </c>
      <c r="AK132" t="s">
        <v>96</v>
      </c>
      <c r="AL132">
        <v>7</v>
      </c>
      <c r="AM132">
        <v>7.166666666666667</v>
      </c>
      <c r="AN132">
        <v>100</v>
      </c>
      <c r="AP132">
        <v>100</v>
      </c>
    </row>
    <row r="133" spans="2:42" x14ac:dyDescent="0.2">
      <c r="B133" t="s">
        <v>30</v>
      </c>
      <c r="C133" t="s">
        <v>21</v>
      </c>
      <c r="D133">
        <v>0</v>
      </c>
      <c r="E133">
        <v>1600000</v>
      </c>
      <c r="F133">
        <v>-480000</v>
      </c>
      <c r="G133">
        <v>1360000</v>
      </c>
      <c r="AJ133" t="s">
        <v>136</v>
      </c>
      <c r="AK133" t="s">
        <v>96</v>
      </c>
      <c r="AL133">
        <v>8</v>
      </c>
      <c r="AM133">
        <v>7.1333333333333329</v>
      </c>
      <c r="AN133">
        <v>100</v>
      </c>
    </row>
    <row r="134" spans="2:42" x14ac:dyDescent="0.2">
      <c r="B134" t="s">
        <v>30</v>
      </c>
      <c r="C134" t="s">
        <v>21</v>
      </c>
      <c r="D134">
        <v>1</v>
      </c>
      <c r="E134">
        <v>1120000</v>
      </c>
      <c r="F134">
        <v>5680000</v>
      </c>
      <c r="G134">
        <v>5920000</v>
      </c>
    </row>
    <row r="135" spans="2:42" x14ac:dyDescent="0.2">
      <c r="B135" t="s">
        <v>30</v>
      </c>
      <c r="C135" t="s">
        <v>21</v>
      </c>
      <c r="D135">
        <v>2</v>
      </c>
      <c r="E135">
        <v>6800000</v>
      </c>
      <c r="F135">
        <v>-2000000</v>
      </c>
      <c r="G135">
        <v>19650000</v>
      </c>
    </row>
    <row r="136" spans="2:42" x14ac:dyDescent="0.2">
      <c r="B136" t="s">
        <v>30</v>
      </c>
      <c r="C136" t="s">
        <v>21</v>
      </c>
      <c r="D136">
        <v>3</v>
      </c>
      <c r="E136">
        <v>4800000</v>
      </c>
      <c r="G136">
        <v>19650000</v>
      </c>
    </row>
    <row r="137" spans="2:42" x14ac:dyDescent="0.2">
      <c r="B137" t="s">
        <v>30</v>
      </c>
      <c r="C137" t="s">
        <v>21</v>
      </c>
      <c r="D137">
        <v>6</v>
      </c>
      <c r="E137">
        <v>8300000</v>
      </c>
      <c r="G137">
        <v>8200000</v>
      </c>
    </row>
    <row r="138" spans="2:42" x14ac:dyDescent="0.2">
      <c r="B138" t="s">
        <v>30</v>
      </c>
      <c r="C138" t="s">
        <v>21</v>
      </c>
      <c r="D138">
        <v>7</v>
      </c>
      <c r="E138">
        <v>8100000</v>
      </c>
      <c r="G138">
        <v>8200000</v>
      </c>
    </row>
    <row r="139" spans="2:42" x14ac:dyDescent="0.2">
      <c r="B139" t="s">
        <v>30</v>
      </c>
      <c r="C139" t="s">
        <v>21</v>
      </c>
      <c r="D139">
        <v>8</v>
      </c>
      <c r="E139">
        <v>8300000</v>
      </c>
    </row>
    <row r="140" spans="2:42" x14ac:dyDescent="0.2">
      <c r="B140" t="s">
        <v>30</v>
      </c>
      <c r="C140" t="s">
        <v>22</v>
      </c>
      <c r="D140">
        <v>0</v>
      </c>
      <c r="E140">
        <v>1600000</v>
      </c>
      <c r="F140">
        <v>-940000</v>
      </c>
      <c r="G140">
        <v>1130000</v>
      </c>
    </row>
    <row r="141" spans="2:42" x14ac:dyDescent="0.2">
      <c r="B141" t="s">
        <v>30</v>
      </c>
      <c r="C141" t="s">
        <v>22</v>
      </c>
      <c r="D141">
        <v>1</v>
      </c>
      <c r="E141">
        <v>660000</v>
      </c>
      <c r="F141">
        <v>4440000</v>
      </c>
      <c r="G141">
        <v>5760000</v>
      </c>
    </row>
    <row r="142" spans="2:42" x14ac:dyDescent="0.2">
      <c r="B142" t="s">
        <v>30</v>
      </c>
      <c r="C142" t="s">
        <v>22</v>
      </c>
      <c r="D142">
        <v>2</v>
      </c>
      <c r="E142">
        <v>5100000</v>
      </c>
      <c r="F142">
        <v>0</v>
      </c>
      <c r="G142">
        <v>19350000</v>
      </c>
    </row>
    <row r="143" spans="2:42" x14ac:dyDescent="0.2">
      <c r="B143" t="s">
        <v>30</v>
      </c>
      <c r="C143" t="s">
        <v>22</v>
      </c>
      <c r="D143">
        <v>3</v>
      </c>
      <c r="E143">
        <v>5100000</v>
      </c>
      <c r="G143">
        <v>19350000</v>
      </c>
    </row>
    <row r="144" spans="2:42" x14ac:dyDescent="0.2">
      <c r="B144" t="s">
        <v>30</v>
      </c>
      <c r="C144" t="s">
        <v>22</v>
      </c>
      <c r="D144">
        <v>6</v>
      </c>
      <c r="E144">
        <v>7800000</v>
      </c>
      <c r="G144">
        <v>8400000</v>
      </c>
    </row>
    <row r="145" spans="2:7" x14ac:dyDescent="0.2">
      <c r="B145" t="s">
        <v>30</v>
      </c>
      <c r="C145" t="s">
        <v>22</v>
      </c>
      <c r="D145">
        <v>7</v>
      </c>
      <c r="E145">
        <v>9000000</v>
      </c>
      <c r="G145">
        <v>10500000</v>
      </c>
    </row>
    <row r="146" spans="2:7" x14ac:dyDescent="0.2">
      <c r="B146" t="s">
        <v>30</v>
      </c>
      <c r="C146" t="s">
        <v>22</v>
      </c>
      <c r="D146">
        <v>8</v>
      </c>
      <c r="E146">
        <v>12000000</v>
      </c>
    </row>
    <row r="147" spans="2:7" x14ac:dyDescent="0.2">
      <c r="B147" t="s">
        <v>30</v>
      </c>
      <c r="C147" t="s">
        <v>23</v>
      </c>
      <c r="D147">
        <v>0</v>
      </c>
      <c r="E147">
        <v>1600000</v>
      </c>
      <c r="F147">
        <v>-810000</v>
      </c>
      <c r="G147">
        <v>1195000</v>
      </c>
    </row>
    <row r="148" spans="2:7" x14ac:dyDescent="0.2">
      <c r="B148" t="s">
        <v>30</v>
      </c>
      <c r="C148" t="s">
        <v>23</v>
      </c>
      <c r="D148">
        <v>1</v>
      </c>
      <c r="E148">
        <v>790000</v>
      </c>
      <c r="F148">
        <v>6510000</v>
      </c>
      <c r="G148">
        <v>5490000</v>
      </c>
    </row>
    <row r="149" spans="2:7" x14ac:dyDescent="0.2">
      <c r="B149" t="s">
        <v>30</v>
      </c>
      <c r="C149" t="s">
        <v>23</v>
      </c>
      <c r="D149">
        <v>2</v>
      </c>
      <c r="E149">
        <v>7300000</v>
      </c>
      <c r="F149">
        <v>-2600000</v>
      </c>
      <c r="G149">
        <v>18600000</v>
      </c>
    </row>
    <row r="150" spans="2:7" x14ac:dyDescent="0.2">
      <c r="B150" t="s">
        <v>30</v>
      </c>
      <c r="C150" t="s">
        <v>23</v>
      </c>
      <c r="D150">
        <v>3</v>
      </c>
      <c r="E150">
        <v>4700000</v>
      </c>
      <c r="G150">
        <v>18600000</v>
      </c>
    </row>
    <row r="151" spans="2:7" x14ac:dyDescent="0.2">
      <c r="B151" t="s">
        <v>30</v>
      </c>
      <c r="C151" t="s">
        <v>23</v>
      </c>
      <c r="D151">
        <v>6</v>
      </c>
      <c r="E151">
        <v>7700000</v>
      </c>
      <c r="G151">
        <v>7850000</v>
      </c>
    </row>
    <row r="152" spans="2:7" x14ac:dyDescent="0.2">
      <c r="B152" t="s">
        <v>30</v>
      </c>
      <c r="C152" t="s">
        <v>23</v>
      </c>
      <c r="D152">
        <v>7</v>
      </c>
      <c r="E152">
        <v>8000000</v>
      </c>
      <c r="G152">
        <v>7750000</v>
      </c>
    </row>
    <row r="153" spans="2:7" x14ac:dyDescent="0.2">
      <c r="B153" t="s">
        <v>30</v>
      </c>
      <c r="C153" t="s">
        <v>23</v>
      </c>
      <c r="D153">
        <v>8</v>
      </c>
      <c r="E153">
        <v>7500000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0E414-13B5-F84F-8829-668EA5C99C10}">
  <dimension ref="A1:BF151"/>
  <sheetViews>
    <sheetView topLeftCell="A32" zoomScale="110" zoomScaleNormal="110" workbookViewId="0">
      <selection activeCell="Q76" sqref="Q76"/>
    </sheetView>
  </sheetViews>
  <sheetFormatPr baseColWidth="10" defaultRowHeight="15" x14ac:dyDescent="0.2"/>
  <cols>
    <col min="1" max="1" width="22.83203125" customWidth="1"/>
    <col min="3" max="3" width="11" bestFit="1" customWidth="1"/>
    <col min="4" max="7" width="11.1640625" bestFit="1" customWidth="1"/>
    <col min="8" max="9" width="11" bestFit="1" customWidth="1"/>
    <col min="10" max="11" width="12.1640625" bestFit="1" customWidth="1"/>
    <col min="12" max="13" width="16.33203125" customWidth="1"/>
    <col min="14" max="14" width="19" customWidth="1"/>
    <col min="15" max="15" width="11.1640625" bestFit="1" customWidth="1"/>
    <col min="16" max="22" width="11" bestFit="1" customWidth="1"/>
    <col min="23" max="25" width="11" customWidth="1"/>
    <col min="26" max="26" width="11" bestFit="1" customWidth="1"/>
  </cols>
  <sheetData>
    <row r="1" spans="1:50" ht="16" x14ac:dyDescent="0.2">
      <c r="W1" s="41"/>
      <c r="X1" s="41"/>
      <c r="Y1" s="41"/>
    </row>
    <row r="5" spans="1:50" x14ac:dyDescent="0.2">
      <c r="L5" s="28" t="s">
        <v>178</v>
      </c>
      <c r="M5" s="28" t="s">
        <v>178</v>
      </c>
      <c r="N5" s="28" t="s">
        <v>178</v>
      </c>
      <c r="O5" s="28" t="s">
        <v>178</v>
      </c>
      <c r="P5" s="28" t="s">
        <v>178</v>
      </c>
      <c r="Q5" s="28" t="s">
        <v>178</v>
      </c>
      <c r="R5" s="28" t="s">
        <v>178</v>
      </c>
      <c r="S5" s="28" t="s">
        <v>178</v>
      </c>
      <c r="T5" s="28"/>
      <c r="U5" s="28"/>
      <c r="V5" s="28"/>
      <c r="Z5" s="28"/>
    </row>
    <row r="6" spans="1:50" x14ac:dyDescent="0.2">
      <c r="C6" s="29"/>
      <c r="D6" s="32" t="s">
        <v>179</v>
      </c>
      <c r="E6" s="32" t="s">
        <v>180</v>
      </c>
      <c r="F6" s="32" t="s">
        <v>181</v>
      </c>
      <c r="G6" s="32" t="s">
        <v>182</v>
      </c>
      <c r="H6" s="32" t="s">
        <v>183</v>
      </c>
      <c r="I6" s="32" t="s">
        <v>184</v>
      </c>
      <c r="J6" s="32" t="s">
        <v>185</v>
      </c>
      <c r="K6" s="32" t="s">
        <v>186</v>
      </c>
      <c r="L6" s="32" t="s">
        <v>16</v>
      </c>
      <c r="M6" s="32" t="s">
        <v>17</v>
      </c>
      <c r="N6" s="32" t="s">
        <v>18</v>
      </c>
      <c r="O6" s="32" t="s">
        <v>19</v>
      </c>
      <c r="P6" s="32" t="s">
        <v>20</v>
      </c>
      <c r="Q6" s="32" t="s">
        <v>21</v>
      </c>
      <c r="R6" s="32" t="s">
        <v>22</v>
      </c>
      <c r="S6" s="32" t="s">
        <v>23</v>
      </c>
      <c r="T6" s="32"/>
      <c r="U6" s="32"/>
      <c r="V6" s="32"/>
      <c r="Z6" s="32"/>
    </row>
    <row r="7" spans="1:50" x14ac:dyDescent="0.2">
      <c r="C7" s="33" t="s">
        <v>0</v>
      </c>
      <c r="D7" s="33">
        <v>28.75</v>
      </c>
      <c r="E7" s="33">
        <v>28.75</v>
      </c>
      <c r="F7" s="33">
        <v>28.75</v>
      </c>
      <c r="G7" s="33">
        <v>28.75</v>
      </c>
      <c r="H7" s="33">
        <v>18.25</v>
      </c>
      <c r="I7" s="33">
        <v>18.25</v>
      </c>
      <c r="J7" s="33">
        <v>18.25</v>
      </c>
      <c r="K7" s="33">
        <v>18.25</v>
      </c>
      <c r="L7" s="33">
        <v>28.75</v>
      </c>
      <c r="M7" s="33">
        <v>28.75</v>
      </c>
      <c r="N7" s="33">
        <v>28.75</v>
      </c>
      <c r="O7" s="33">
        <v>28.75</v>
      </c>
      <c r="P7" s="33">
        <v>18.25</v>
      </c>
      <c r="Q7" s="33">
        <v>18.25</v>
      </c>
      <c r="R7" s="33">
        <v>18.25</v>
      </c>
      <c r="S7" s="33">
        <v>18.25</v>
      </c>
      <c r="T7" s="33"/>
      <c r="U7" s="33"/>
      <c r="V7" s="33"/>
      <c r="Z7" s="33"/>
      <c r="AK7" t="s">
        <v>59</v>
      </c>
      <c r="AL7" t="s">
        <v>179</v>
      </c>
      <c r="AM7" t="s">
        <v>180</v>
      </c>
      <c r="AN7" t="s">
        <v>181</v>
      </c>
      <c r="AO7" t="s">
        <v>182</v>
      </c>
      <c r="AP7" t="s">
        <v>183</v>
      </c>
      <c r="AQ7" t="s">
        <v>184</v>
      </c>
      <c r="AR7" t="s">
        <v>185</v>
      </c>
      <c r="AS7" t="s">
        <v>186</v>
      </c>
      <c r="AT7" t="s">
        <v>68</v>
      </c>
      <c r="AU7" t="s">
        <v>69</v>
      </c>
      <c r="AV7" t="s">
        <v>70</v>
      </c>
      <c r="AW7" t="s">
        <v>71</v>
      </c>
      <c r="AX7" t="s">
        <v>72</v>
      </c>
    </row>
    <row r="8" spans="1:50" x14ac:dyDescent="0.2">
      <c r="C8" s="28" t="s">
        <v>129</v>
      </c>
      <c r="D8" s="28">
        <v>5</v>
      </c>
      <c r="E8" s="28">
        <v>5</v>
      </c>
      <c r="F8" s="28">
        <v>5</v>
      </c>
      <c r="G8" s="28">
        <v>5</v>
      </c>
      <c r="H8" s="28">
        <v>5</v>
      </c>
      <c r="I8" s="28">
        <v>5</v>
      </c>
      <c r="J8" s="28">
        <v>5</v>
      </c>
      <c r="K8" s="28">
        <v>5</v>
      </c>
      <c r="L8" s="28">
        <v>5</v>
      </c>
      <c r="M8" s="28">
        <v>5</v>
      </c>
      <c r="N8" s="28">
        <v>5</v>
      </c>
      <c r="O8" s="28">
        <v>5</v>
      </c>
      <c r="P8" s="28">
        <v>5</v>
      </c>
      <c r="Q8" s="28">
        <v>5</v>
      </c>
      <c r="R8" s="28">
        <v>5</v>
      </c>
      <c r="S8" s="28">
        <v>5</v>
      </c>
      <c r="T8" s="34"/>
      <c r="U8" s="34"/>
      <c r="V8" s="34"/>
      <c r="Z8" s="34"/>
      <c r="AK8" t="s">
        <v>195</v>
      </c>
      <c r="AL8">
        <v>7.7</v>
      </c>
      <c r="AM8">
        <v>7.7</v>
      </c>
      <c r="AN8">
        <v>7.7</v>
      </c>
      <c r="AO8">
        <v>7.7</v>
      </c>
      <c r="AP8">
        <v>7.7</v>
      </c>
      <c r="AQ8">
        <v>7.7</v>
      </c>
      <c r="AR8">
        <v>7.7</v>
      </c>
      <c r="AS8">
        <v>7.7</v>
      </c>
      <c r="AT8">
        <v>7.7</v>
      </c>
      <c r="AU8">
        <v>7.7</v>
      </c>
      <c r="AV8">
        <v>7.7</v>
      </c>
      <c r="AW8">
        <v>7.7</v>
      </c>
      <c r="AX8">
        <v>7.7</v>
      </c>
    </row>
    <row r="9" spans="1:50" x14ac:dyDescent="0.2">
      <c r="C9" s="33" t="s">
        <v>1</v>
      </c>
      <c r="D9" s="33">
        <v>39</v>
      </c>
      <c r="E9" s="33">
        <v>17</v>
      </c>
      <c r="F9" s="33">
        <v>19</v>
      </c>
      <c r="G9" s="33">
        <v>27</v>
      </c>
      <c r="H9" s="33">
        <v>38</v>
      </c>
      <c r="I9" s="33">
        <v>56</v>
      </c>
      <c r="J9" s="33">
        <v>49</v>
      </c>
      <c r="K9" s="33">
        <v>60</v>
      </c>
      <c r="L9" s="33">
        <v>10</v>
      </c>
      <c r="M9" s="33">
        <v>6</v>
      </c>
      <c r="N9" s="33">
        <v>40</v>
      </c>
      <c r="O9" s="33">
        <v>13</v>
      </c>
      <c r="P9" s="33">
        <v>69</v>
      </c>
      <c r="Q9" s="33">
        <v>83</v>
      </c>
      <c r="R9" s="33">
        <v>73</v>
      </c>
      <c r="S9" s="33">
        <v>89</v>
      </c>
      <c r="T9" s="33"/>
      <c r="U9" s="33"/>
      <c r="V9" s="33"/>
      <c r="Z9" s="33"/>
      <c r="AK9" t="s">
        <v>74</v>
      </c>
      <c r="AL9">
        <v>7.9</v>
      </c>
      <c r="AM9">
        <v>7.8</v>
      </c>
      <c r="AN9">
        <v>7.7</v>
      </c>
      <c r="AO9">
        <v>7.6</v>
      </c>
      <c r="AP9">
        <v>7.7</v>
      </c>
      <c r="AQ9">
        <v>7.7</v>
      </c>
      <c r="AR9">
        <v>7.9</v>
      </c>
      <c r="AS9">
        <v>7.8</v>
      </c>
      <c r="AT9">
        <v>7.5</v>
      </c>
      <c r="AU9">
        <v>8</v>
      </c>
      <c r="AV9">
        <v>7.7</v>
      </c>
      <c r="AW9">
        <v>7.5</v>
      </c>
      <c r="AX9">
        <v>7.7</v>
      </c>
    </row>
    <row r="10" spans="1:50" x14ac:dyDescent="0.2">
      <c r="C10" s="28" t="s">
        <v>129</v>
      </c>
      <c r="D10" s="28">
        <v>3</v>
      </c>
      <c r="E10" s="28">
        <v>3</v>
      </c>
      <c r="F10" s="28">
        <v>3</v>
      </c>
      <c r="G10" s="28">
        <v>3</v>
      </c>
      <c r="H10" s="28">
        <v>3</v>
      </c>
      <c r="I10" s="28">
        <v>3</v>
      </c>
      <c r="J10" s="28">
        <v>3</v>
      </c>
      <c r="K10" s="28">
        <v>3</v>
      </c>
      <c r="L10" s="28">
        <v>4</v>
      </c>
      <c r="M10" s="28">
        <v>4</v>
      </c>
      <c r="N10" s="28">
        <v>3</v>
      </c>
      <c r="O10" s="28">
        <v>4</v>
      </c>
      <c r="P10" s="28">
        <v>3</v>
      </c>
      <c r="Q10" s="28">
        <v>3</v>
      </c>
      <c r="R10" s="28">
        <v>3</v>
      </c>
      <c r="S10" s="28">
        <v>3</v>
      </c>
      <c r="T10" s="34"/>
      <c r="U10" s="34"/>
      <c r="V10" s="34"/>
      <c r="Z10" s="34"/>
      <c r="AK10" t="s">
        <v>75</v>
      </c>
      <c r="AL10">
        <v>7.4</v>
      </c>
      <c r="AM10">
        <v>7.7</v>
      </c>
      <c r="AN10">
        <v>7.6</v>
      </c>
      <c r="AO10">
        <v>74</v>
      </c>
      <c r="AP10">
        <v>7.2</v>
      </c>
      <c r="AQ10">
        <v>7.4</v>
      </c>
      <c r="AR10">
        <v>7.2</v>
      </c>
      <c r="AS10">
        <v>7.2</v>
      </c>
      <c r="AT10">
        <v>6.6</v>
      </c>
      <c r="AU10">
        <v>7.2</v>
      </c>
      <c r="AV10">
        <v>6.9</v>
      </c>
      <c r="AW10">
        <v>7.2</v>
      </c>
      <c r="AX10">
        <v>7.5</v>
      </c>
    </row>
    <row r="11" spans="1:50" x14ac:dyDescent="0.2">
      <c r="C11" s="33" t="s">
        <v>2</v>
      </c>
      <c r="D11" s="33">
        <v>13</v>
      </c>
      <c r="E11" s="33">
        <v>12</v>
      </c>
      <c r="F11" s="33">
        <v>45</v>
      </c>
      <c r="G11" s="33">
        <v>36</v>
      </c>
      <c r="H11" s="33">
        <v>55</v>
      </c>
      <c r="I11" s="33">
        <v>63</v>
      </c>
      <c r="J11" s="33">
        <v>42</v>
      </c>
      <c r="K11" s="33">
        <v>54</v>
      </c>
      <c r="L11" s="33">
        <v>42</v>
      </c>
      <c r="M11" s="33">
        <v>42</v>
      </c>
      <c r="N11" s="33">
        <v>37</v>
      </c>
      <c r="O11" s="33">
        <v>34</v>
      </c>
      <c r="P11" s="33">
        <v>9</v>
      </c>
      <c r="Q11" s="33">
        <v>20</v>
      </c>
      <c r="R11" s="33">
        <v>8</v>
      </c>
      <c r="S11" s="33">
        <v>14</v>
      </c>
      <c r="T11" s="33"/>
      <c r="U11" s="33"/>
      <c r="V11" s="33"/>
      <c r="Z11" s="33"/>
      <c r="AK11" t="s">
        <v>76</v>
      </c>
      <c r="AL11">
        <v>7.6</v>
      </c>
      <c r="AM11">
        <v>7.4</v>
      </c>
      <c r="AN11">
        <v>7.6</v>
      </c>
      <c r="AO11">
        <v>7.6</v>
      </c>
      <c r="AP11">
        <v>7.4</v>
      </c>
      <c r="AQ11">
        <v>6.9</v>
      </c>
      <c r="AR11">
        <v>7</v>
      </c>
      <c r="AS11">
        <v>6.7</v>
      </c>
      <c r="AT11">
        <v>6.3</v>
      </c>
      <c r="AU11">
        <v>6.5</v>
      </c>
      <c r="AV11">
        <v>6.7</v>
      </c>
      <c r="AW11">
        <v>6.5</v>
      </c>
      <c r="AX11">
        <v>7.1</v>
      </c>
    </row>
    <row r="12" spans="1:50" x14ac:dyDescent="0.2">
      <c r="C12" s="28" t="s">
        <v>129</v>
      </c>
      <c r="D12" s="28">
        <v>4</v>
      </c>
      <c r="E12" s="28">
        <v>4</v>
      </c>
      <c r="F12" s="28">
        <v>3</v>
      </c>
      <c r="G12" s="28">
        <v>3</v>
      </c>
      <c r="H12" s="28">
        <v>3</v>
      </c>
      <c r="I12" s="28">
        <v>3</v>
      </c>
      <c r="J12" s="28">
        <v>3</v>
      </c>
      <c r="K12" s="28">
        <v>3</v>
      </c>
      <c r="L12" s="28">
        <v>4</v>
      </c>
      <c r="M12" s="28">
        <v>4</v>
      </c>
      <c r="N12" s="28">
        <v>4</v>
      </c>
      <c r="O12" s="28">
        <v>4</v>
      </c>
      <c r="P12" s="28">
        <v>4</v>
      </c>
      <c r="Q12" s="28">
        <v>4</v>
      </c>
      <c r="R12" s="28">
        <v>4</v>
      </c>
      <c r="S12" s="28">
        <v>4</v>
      </c>
      <c r="T12" s="34"/>
      <c r="U12" s="34"/>
      <c r="V12" s="34"/>
      <c r="Z12" s="34"/>
      <c r="AK12" t="s">
        <v>77</v>
      </c>
      <c r="AL12">
        <v>6.6</v>
      </c>
      <c r="AM12">
        <v>7.2</v>
      </c>
      <c r="AN12">
        <v>6.8</v>
      </c>
      <c r="AO12">
        <v>6.8</v>
      </c>
      <c r="AP12">
        <v>6.9</v>
      </c>
      <c r="AQ12">
        <v>6.5</v>
      </c>
      <c r="AR12">
        <v>6.4</v>
      </c>
      <c r="AS12">
        <v>6.3</v>
      </c>
      <c r="AT12">
        <v>5.4</v>
      </c>
      <c r="AU12">
        <v>5.6</v>
      </c>
      <c r="AV12">
        <v>5.8</v>
      </c>
      <c r="AW12">
        <v>5.7</v>
      </c>
      <c r="AX12">
        <v>7.5</v>
      </c>
    </row>
    <row r="13" spans="1:50" x14ac:dyDescent="0.2">
      <c r="A13" s="57"/>
      <c r="C13" s="33" t="s">
        <v>3</v>
      </c>
      <c r="D13" s="33">
        <v>53</v>
      </c>
      <c r="E13" s="33">
        <v>30</v>
      </c>
      <c r="F13" s="33">
        <v>27</v>
      </c>
      <c r="G13" s="33">
        <v>20</v>
      </c>
      <c r="H13" s="33">
        <v>48</v>
      </c>
      <c r="I13" s="33">
        <v>47</v>
      </c>
      <c r="J13" s="33">
        <v>58</v>
      </c>
      <c r="K13" s="33">
        <v>49</v>
      </c>
      <c r="L13" s="33">
        <v>19</v>
      </c>
      <c r="M13" s="33">
        <v>23</v>
      </c>
      <c r="N13" s="33">
        <v>23</v>
      </c>
      <c r="O13" s="33">
        <v>29</v>
      </c>
      <c r="P13" s="33">
        <v>68</v>
      </c>
      <c r="Q13" s="33">
        <v>79</v>
      </c>
      <c r="R13" s="33">
        <v>97</v>
      </c>
      <c r="S13" s="33">
        <v>80</v>
      </c>
      <c r="T13" s="33"/>
      <c r="U13" s="33"/>
      <c r="V13" s="33"/>
      <c r="Z13" s="33"/>
      <c r="AK13" t="s">
        <v>78</v>
      </c>
      <c r="AL13">
        <v>6.7</v>
      </c>
      <c r="AM13">
        <v>7</v>
      </c>
      <c r="AN13">
        <v>7.1</v>
      </c>
      <c r="AO13">
        <v>7.2</v>
      </c>
      <c r="AP13">
        <v>7.7</v>
      </c>
      <c r="AQ13">
        <v>6.9</v>
      </c>
      <c r="AR13">
        <v>6.8</v>
      </c>
      <c r="AS13">
        <v>6.6</v>
      </c>
      <c r="AT13">
        <v>5.7</v>
      </c>
      <c r="AU13">
        <v>6</v>
      </c>
      <c r="AV13">
        <v>6</v>
      </c>
      <c r="AW13">
        <v>5.8</v>
      </c>
      <c r="AX13">
        <v>7.6</v>
      </c>
    </row>
    <row r="14" spans="1:50" x14ac:dyDescent="0.2">
      <c r="C14" s="28" t="s">
        <v>129</v>
      </c>
      <c r="D14" s="28">
        <v>4</v>
      </c>
      <c r="E14" s="28">
        <v>4</v>
      </c>
      <c r="F14" s="28">
        <v>4</v>
      </c>
      <c r="G14" s="28">
        <v>4</v>
      </c>
      <c r="H14" s="28">
        <v>3</v>
      </c>
      <c r="I14" s="28">
        <v>3</v>
      </c>
      <c r="J14" s="28">
        <v>3</v>
      </c>
      <c r="K14" s="28">
        <v>3</v>
      </c>
      <c r="L14" s="28">
        <v>5</v>
      </c>
      <c r="M14" s="28">
        <v>5</v>
      </c>
      <c r="N14" s="28">
        <v>5</v>
      </c>
      <c r="O14" s="28">
        <v>5</v>
      </c>
      <c r="P14" s="28">
        <v>3</v>
      </c>
      <c r="Q14" s="28">
        <v>3</v>
      </c>
      <c r="R14" s="28">
        <v>3</v>
      </c>
      <c r="S14" s="28">
        <v>3</v>
      </c>
      <c r="T14" s="34"/>
      <c r="U14" s="34"/>
      <c r="V14" s="34"/>
      <c r="Z14" s="34"/>
      <c r="AK14" t="s">
        <v>79</v>
      </c>
      <c r="AL14">
        <v>6.8</v>
      </c>
      <c r="AM14">
        <v>6.6</v>
      </c>
      <c r="AN14">
        <v>6.7</v>
      </c>
      <c r="AO14">
        <v>6.7</v>
      </c>
      <c r="AP14">
        <v>7.2</v>
      </c>
      <c r="AQ14">
        <v>6.8</v>
      </c>
      <c r="AR14">
        <v>6.4</v>
      </c>
      <c r="AS14">
        <v>6.3</v>
      </c>
      <c r="AT14">
        <v>5.2</v>
      </c>
      <c r="AU14">
        <v>5.6</v>
      </c>
      <c r="AV14">
        <v>5.8</v>
      </c>
      <c r="AW14">
        <v>6.1</v>
      </c>
      <c r="AX14">
        <v>7.3</v>
      </c>
    </row>
    <row r="15" spans="1:50" x14ac:dyDescent="0.2">
      <c r="C15" s="33" t="s">
        <v>4</v>
      </c>
      <c r="D15" s="33">
        <v>59</v>
      </c>
      <c r="E15" s="33">
        <v>56</v>
      </c>
      <c r="F15" s="33">
        <v>50</v>
      </c>
      <c r="G15" s="33">
        <v>53</v>
      </c>
      <c r="H15" s="33">
        <v>68</v>
      </c>
      <c r="I15" s="33">
        <v>14</v>
      </c>
      <c r="J15" s="33">
        <v>19</v>
      </c>
      <c r="K15" s="33">
        <v>83</v>
      </c>
      <c r="L15" s="33">
        <v>49</v>
      </c>
      <c r="M15" s="33">
        <v>36</v>
      </c>
      <c r="N15" s="33">
        <v>33</v>
      </c>
      <c r="O15" s="33">
        <v>46</v>
      </c>
      <c r="P15" s="33">
        <v>29</v>
      </c>
      <c r="Q15" s="33">
        <v>24</v>
      </c>
      <c r="R15" s="33">
        <v>10</v>
      </c>
      <c r="S15" s="33">
        <v>13</v>
      </c>
      <c r="T15" s="33"/>
      <c r="U15" s="33"/>
      <c r="V15" s="33"/>
      <c r="Z15" s="33"/>
    </row>
    <row r="16" spans="1:50" x14ac:dyDescent="0.2">
      <c r="C16" s="28" t="s">
        <v>129</v>
      </c>
      <c r="D16" s="28">
        <v>5</v>
      </c>
      <c r="E16" s="28">
        <v>5</v>
      </c>
      <c r="F16" s="28">
        <v>5</v>
      </c>
      <c r="G16" s="28">
        <v>5</v>
      </c>
      <c r="H16" s="28">
        <v>3</v>
      </c>
      <c r="I16" s="28">
        <v>4</v>
      </c>
      <c r="J16" s="28">
        <v>4</v>
      </c>
      <c r="K16" s="28">
        <v>3</v>
      </c>
      <c r="L16" s="28">
        <v>5</v>
      </c>
      <c r="M16" s="28">
        <v>5</v>
      </c>
      <c r="N16" s="28">
        <v>5</v>
      </c>
      <c r="O16" s="28">
        <v>5</v>
      </c>
      <c r="P16" s="28">
        <v>4</v>
      </c>
      <c r="Q16" s="28">
        <v>4</v>
      </c>
      <c r="R16" s="28">
        <v>4</v>
      </c>
      <c r="S16" s="28">
        <v>4</v>
      </c>
      <c r="T16" s="34"/>
      <c r="U16" s="34"/>
      <c r="V16" s="34"/>
      <c r="Z16" s="34"/>
    </row>
    <row r="17" spans="3:53" x14ac:dyDescent="0.2">
      <c r="C17" s="33" t="s">
        <v>24</v>
      </c>
      <c r="D17" s="33">
        <v>27</v>
      </c>
      <c r="E17" s="33">
        <v>20</v>
      </c>
      <c r="F17" s="33">
        <v>34</v>
      </c>
      <c r="G17" s="33">
        <v>42</v>
      </c>
      <c r="H17" s="33">
        <v>50</v>
      </c>
      <c r="I17" s="33">
        <v>48</v>
      </c>
      <c r="J17" s="33">
        <v>58</v>
      </c>
      <c r="K17" s="33">
        <v>59</v>
      </c>
      <c r="L17" s="33">
        <v>20</v>
      </c>
      <c r="M17" s="33">
        <v>21</v>
      </c>
      <c r="N17" s="33">
        <v>22</v>
      </c>
      <c r="O17" s="33">
        <v>22</v>
      </c>
      <c r="P17" s="33">
        <v>10</v>
      </c>
      <c r="Q17" s="33">
        <v>18</v>
      </c>
      <c r="R17" s="33">
        <v>19</v>
      </c>
      <c r="S17" s="33">
        <v>20</v>
      </c>
      <c r="T17" s="33"/>
      <c r="U17" s="33"/>
      <c r="V17" s="33"/>
      <c r="Z17" s="33"/>
    </row>
    <row r="18" spans="3:53" x14ac:dyDescent="0.2">
      <c r="C18" s="28" t="s">
        <v>129</v>
      </c>
      <c r="D18" s="28">
        <v>5</v>
      </c>
      <c r="E18" s="28">
        <v>5</v>
      </c>
      <c r="F18" s="28">
        <v>5</v>
      </c>
      <c r="G18" s="28">
        <v>5</v>
      </c>
      <c r="H18" s="28">
        <v>3</v>
      </c>
      <c r="I18" s="28">
        <v>3</v>
      </c>
      <c r="J18" s="28">
        <v>3</v>
      </c>
      <c r="K18" s="28">
        <v>3</v>
      </c>
      <c r="L18" s="28">
        <v>5</v>
      </c>
      <c r="M18" s="28">
        <v>5</v>
      </c>
      <c r="N18" s="28">
        <v>5</v>
      </c>
      <c r="O18" s="28">
        <v>5</v>
      </c>
      <c r="P18" s="28">
        <v>4</v>
      </c>
      <c r="Q18" s="28">
        <v>4</v>
      </c>
      <c r="R18" s="28">
        <v>4</v>
      </c>
      <c r="S18" s="28">
        <v>4</v>
      </c>
      <c r="T18" s="34"/>
      <c r="U18" s="34"/>
      <c r="V18" s="34"/>
      <c r="W18" s="34"/>
      <c r="X18" s="34"/>
      <c r="Y18" s="34"/>
      <c r="Z18" s="34"/>
    </row>
    <row r="19" spans="3:53" x14ac:dyDescent="0.2">
      <c r="C19" s="33" t="s">
        <v>5</v>
      </c>
      <c r="D19" s="33">
        <v>26</v>
      </c>
      <c r="E19" s="33">
        <v>21</v>
      </c>
      <c r="F19" s="33">
        <v>30</v>
      </c>
      <c r="G19" s="33">
        <v>31</v>
      </c>
      <c r="H19" s="33">
        <v>52</v>
      </c>
      <c r="I19" s="33">
        <v>49</v>
      </c>
      <c r="J19" s="33">
        <v>54</v>
      </c>
      <c r="K19" s="33">
        <v>52</v>
      </c>
      <c r="L19" s="33">
        <v>27</v>
      </c>
      <c r="M19" s="33">
        <v>19</v>
      </c>
      <c r="N19" s="33">
        <v>14</v>
      </c>
      <c r="O19" s="33">
        <v>16</v>
      </c>
      <c r="P19" s="33">
        <v>11</v>
      </c>
      <c r="Q19" s="33">
        <v>15</v>
      </c>
      <c r="R19" s="33">
        <v>85</v>
      </c>
      <c r="S19" s="33">
        <v>104</v>
      </c>
      <c r="T19" s="33"/>
      <c r="U19" s="33"/>
      <c r="V19" s="33"/>
      <c r="W19" s="33"/>
      <c r="X19" s="33"/>
      <c r="Y19" s="33"/>
      <c r="Z19" s="33"/>
    </row>
    <row r="20" spans="3:53" x14ac:dyDescent="0.2">
      <c r="C20" s="28" t="s">
        <v>129</v>
      </c>
      <c r="D20" s="28">
        <v>5</v>
      </c>
      <c r="E20" s="28">
        <v>5</v>
      </c>
      <c r="F20" s="28">
        <v>5</v>
      </c>
      <c r="G20" s="28">
        <v>5</v>
      </c>
      <c r="H20" s="35">
        <v>3</v>
      </c>
      <c r="I20" s="35">
        <v>3</v>
      </c>
      <c r="J20" s="35">
        <v>3</v>
      </c>
      <c r="K20" s="35">
        <v>3</v>
      </c>
      <c r="L20" s="35">
        <v>5</v>
      </c>
      <c r="M20" s="35">
        <v>5</v>
      </c>
      <c r="N20" s="35">
        <v>5</v>
      </c>
      <c r="O20" s="35">
        <v>5</v>
      </c>
      <c r="P20" s="35">
        <v>4</v>
      </c>
      <c r="Q20" s="35">
        <v>4</v>
      </c>
      <c r="R20" s="35">
        <v>3</v>
      </c>
      <c r="S20" s="35">
        <v>3</v>
      </c>
      <c r="T20" s="34"/>
      <c r="U20" s="34"/>
      <c r="V20" s="34"/>
      <c r="W20" s="34"/>
      <c r="X20" s="34"/>
      <c r="Y20" s="34"/>
      <c r="Z20" s="34"/>
    </row>
    <row r="21" spans="3:53" x14ac:dyDescent="0.2"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3" spans="3:53" x14ac:dyDescent="0.2">
      <c r="C23" s="37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3" x14ac:dyDescent="0.2"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  <c r="T24" s="28" t="s">
        <v>120</v>
      </c>
      <c r="U24" s="28" t="s">
        <v>120</v>
      </c>
      <c r="V24" s="28" t="s">
        <v>120</v>
      </c>
      <c r="W24" s="28"/>
      <c r="X24" s="28"/>
      <c r="Y24" s="28"/>
      <c r="Z24" s="28" t="s">
        <v>120</v>
      </c>
    </row>
    <row r="25" spans="3:53" x14ac:dyDescent="0.2">
      <c r="C25" s="38" t="s">
        <v>131</v>
      </c>
      <c r="D25" s="1" t="s">
        <v>8</v>
      </c>
      <c r="E25" s="1" t="s">
        <v>9</v>
      </c>
      <c r="F25" s="1" t="s">
        <v>10</v>
      </c>
      <c r="G25" s="1" t="s">
        <v>11</v>
      </c>
      <c r="H25" s="1" t="s">
        <v>12</v>
      </c>
      <c r="I25" s="1" t="s">
        <v>13</v>
      </c>
      <c r="J25" s="1" t="s">
        <v>14</v>
      </c>
      <c r="K25" s="1" t="s">
        <v>15</v>
      </c>
      <c r="L25" s="1" t="s">
        <v>16</v>
      </c>
      <c r="M25" s="1" t="s">
        <v>17</v>
      </c>
      <c r="N25" s="1" t="s">
        <v>18</v>
      </c>
      <c r="O25" s="1" t="s">
        <v>19</v>
      </c>
      <c r="P25" s="1" t="s">
        <v>20</v>
      </c>
      <c r="Q25" s="1" t="s">
        <v>21</v>
      </c>
      <c r="R25" s="1" t="s">
        <v>22</v>
      </c>
      <c r="S25" s="1" t="s">
        <v>23</v>
      </c>
      <c r="T25" s="32" t="s">
        <v>16</v>
      </c>
      <c r="U25" s="32" t="s">
        <v>17</v>
      </c>
      <c r="V25" s="32" t="s">
        <v>18</v>
      </c>
      <c r="W25" s="32"/>
      <c r="X25" s="32"/>
      <c r="Y25" s="32"/>
      <c r="Z25" s="32" t="s">
        <v>19</v>
      </c>
    </row>
    <row r="26" spans="3:53" x14ac:dyDescent="0.2">
      <c r="C26" s="39">
        <v>0</v>
      </c>
      <c r="D26" s="34">
        <f t="shared" ref="D26:Z26" si="0">((D7*(5*20)*10^D8))/(5*30)</f>
        <v>1916666.6666666667</v>
      </c>
      <c r="E26" s="34">
        <f t="shared" si="0"/>
        <v>1916666.6666666667</v>
      </c>
      <c r="F26" s="34">
        <f t="shared" si="0"/>
        <v>1916666.6666666667</v>
      </c>
      <c r="G26" s="34">
        <f t="shared" si="0"/>
        <v>1916666.6666666667</v>
      </c>
      <c r="H26" s="34">
        <f t="shared" si="0"/>
        <v>1216666.6666666667</v>
      </c>
      <c r="I26" s="34">
        <f t="shared" si="0"/>
        <v>1216666.6666666667</v>
      </c>
      <c r="J26" s="34">
        <f t="shared" si="0"/>
        <v>1216666.6666666667</v>
      </c>
      <c r="K26" s="34">
        <f t="shared" si="0"/>
        <v>1216666.6666666667</v>
      </c>
      <c r="L26" s="34">
        <f t="shared" si="0"/>
        <v>1916666.6666666667</v>
      </c>
      <c r="M26" s="34">
        <f t="shared" si="0"/>
        <v>1916666.6666666667</v>
      </c>
      <c r="N26" s="34">
        <f t="shared" si="0"/>
        <v>1916666.6666666667</v>
      </c>
      <c r="O26" s="34">
        <f t="shared" si="0"/>
        <v>1916666.6666666667</v>
      </c>
      <c r="P26" s="34">
        <f t="shared" si="0"/>
        <v>1216666.6666666667</v>
      </c>
      <c r="Q26" s="34">
        <f t="shared" si="0"/>
        <v>1216666.6666666667</v>
      </c>
      <c r="R26" s="34">
        <f t="shared" si="0"/>
        <v>1216666.6666666667</v>
      </c>
      <c r="S26" s="28">
        <f t="shared" si="0"/>
        <v>1216666.6666666667</v>
      </c>
      <c r="T26" s="28">
        <f t="shared" si="0"/>
        <v>0</v>
      </c>
      <c r="U26" s="28">
        <f t="shared" si="0"/>
        <v>0</v>
      </c>
      <c r="V26" s="28">
        <f t="shared" si="0"/>
        <v>0</v>
      </c>
      <c r="W26" s="28"/>
      <c r="X26" s="28"/>
      <c r="Y26" s="28"/>
      <c r="Z26" s="28">
        <f t="shared" si="0"/>
        <v>0</v>
      </c>
    </row>
    <row r="27" spans="3:53" x14ac:dyDescent="0.2">
      <c r="C27" s="40">
        <v>1</v>
      </c>
      <c r="D27" s="34">
        <f t="shared" ref="D27:R27" si="1">D9*(5*20)*10^D10</f>
        <v>3900000</v>
      </c>
      <c r="E27" s="34">
        <f t="shared" si="1"/>
        <v>1700000</v>
      </c>
      <c r="F27" s="34">
        <f t="shared" si="1"/>
        <v>1900000</v>
      </c>
      <c r="G27" s="34">
        <f t="shared" si="1"/>
        <v>2700000</v>
      </c>
      <c r="H27" s="34">
        <f t="shared" si="1"/>
        <v>3800000</v>
      </c>
      <c r="I27" s="34">
        <f t="shared" si="1"/>
        <v>5600000</v>
      </c>
      <c r="J27" s="34">
        <f t="shared" si="1"/>
        <v>4900000</v>
      </c>
      <c r="K27" s="34">
        <f t="shared" si="1"/>
        <v>6000000</v>
      </c>
      <c r="L27" s="34">
        <f>L9*(5*20)*10^L10</f>
        <v>10000000</v>
      </c>
      <c r="M27" s="34">
        <f t="shared" si="1"/>
        <v>6000000</v>
      </c>
      <c r="N27" s="34">
        <f t="shared" si="1"/>
        <v>4000000</v>
      </c>
      <c r="O27" s="34">
        <f t="shared" si="1"/>
        <v>13000000</v>
      </c>
      <c r="P27" s="34">
        <f t="shared" si="1"/>
        <v>6900000</v>
      </c>
      <c r="Q27" s="34">
        <f t="shared" si="1"/>
        <v>8300000</v>
      </c>
      <c r="R27" s="34">
        <f t="shared" si="1"/>
        <v>7300000</v>
      </c>
      <c r="S27" s="28">
        <f>S9*(5*20)*10^S10</f>
        <v>8900000</v>
      </c>
      <c r="T27" s="28">
        <f>T9*(5*20)*10^T10</f>
        <v>0</v>
      </c>
      <c r="U27" s="28">
        <f>U9*(5*20)*10^U10</f>
        <v>0</v>
      </c>
      <c r="V27" s="28">
        <f>V9*(5*20)*10^V10</f>
        <v>0</v>
      </c>
      <c r="W27" s="28"/>
      <c r="X27" s="28"/>
      <c r="Y27" s="28"/>
      <c r="Z27" s="28">
        <f>Z9*(5*20)*10^Z10</f>
        <v>0</v>
      </c>
      <c r="AK27" t="s">
        <v>6</v>
      </c>
      <c r="AT27" t="s">
        <v>130</v>
      </c>
      <c r="AU27" t="s">
        <v>130</v>
      </c>
      <c r="AV27" t="s">
        <v>130</v>
      </c>
      <c r="AW27" t="s">
        <v>130</v>
      </c>
      <c r="AX27" t="s">
        <v>130</v>
      </c>
      <c r="AY27" t="s">
        <v>130</v>
      </c>
      <c r="AZ27" t="s">
        <v>130</v>
      </c>
      <c r="BA27" t="s">
        <v>130</v>
      </c>
    </row>
    <row r="28" spans="3:53" x14ac:dyDescent="0.2">
      <c r="C28" s="40">
        <v>2</v>
      </c>
      <c r="D28" s="34">
        <f>D11*(5*20)*10^D12</f>
        <v>13000000</v>
      </c>
      <c r="E28" s="34">
        <f t="shared" ref="E28:Z28" si="2">E11*(5*20)*10^E12</f>
        <v>12000000</v>
      </c>
      <c r="F28" s="34">
        <f t="shared" si="2"/>
        <v>4500000</v>
      </c>
      <c r="G28" s="34">
        <f t="shared" si="2"/>
        <v>3600000</v>
      </c>
      <c r="H28" s="34">
        <f t="shared" si="2"/>
        <v>5500000</v>
      </c>
      <c r="I28" s="34">
        <f t="shared" si="2"/>
        <v>6300000</v>
      </c>
      <c r="J28" s="34">
        <f t="shared" si="2"/>
        <v>4200000</v>
      </c>
      <c r="K28" s="34">
        <f t="shared" si="2"/>
        <v>5400000</v>
      </c>
      <c r="L28" s="34">
        <f t="shared" si="2"/>
        <v>42000000</v>
      </c>
      <c r="M28" s="34">
        <f t="shared" si="2"/>
        <v>42000000</v>
      </c>
      <c r="N28" s="34">
        <f t="shared" si="2"/>
        <v>37000000</v>
      </c>
      <c r="O28" s="34">
        <f t="shared" si="2"/>
        <v>34000000</v>
      </c>
      <c r="P28" s="34">
        <f t="shared" si="2"/>
        <v>9000000</v>
      </c>
      <c r="Q28" s="34">
        <f t="shared" si="2"/>
        <v>20000000</v>
      </c>
      <c r="R28" s="34">
        <f t="shared" si="2"/>
        <v>8000000</v>
      </c>
      <c r="S28" s="28">
        <f t="shared" si="2"/>
        <v>14000000</v>
      </c>
      <c r="T28" s="28">
        <f t="shared" si="2"/>
        <v>0</v>
      </c>
      <c r="U28" s="28">
        <f t="shared" si="2"/>
        <v>0</v>
      </c>
      <c r="V28" s="28">
        <f t="shared" si="2"/>
        <v>0</v>
      </c>
      <c r="W28" s="28"/>
      <c r="X28" s="28"/>
      <c r="Y28" s="28"/>
      <c r="Z28" s="28">
        <f t="shared" si="2"/>
        <v>0</v>
      </c>
      <c r="AL28" t="s">
        <v>8</v>
      </c>
      <c r="AM28" t="s">
        <v>9</v>
      </c>
      <c r="AN28" t="s">
        <v>10</v>
      </c>
      <c r="AO28" t="s">
        <v>11</v>
      </c>
      <c r="AP28" t="s">
        <v>12</v>
      </c>
      <c r="AQ28" t="s">
        <v>13</v>
      </c>
      <c r="AR28" t="s">
        <v>14</v>
      </c>
      <c r="AS28" t="s">
        <v>15</v>
      </c>
      <c r="AT28" t="s">
        <v>16</v>
      </c>
      <c r="AU28" t="s">
        <v>17</v>
      </c>
      <c r="AV28" t="s">
        <v>18</v>
      </c>
      <c r="AW28" t="s">
        <v>19</v>
      </c>
      <c r="AX28" t="s">
        <v>20</v>
      </c>
      <c r="AY28" t="s">
        <v>21</v>
      </c>
      <c r="AZ28" t="s">
        <v>22</v>
      </c>
      <c r="BA28" t="s">
        <v>23</v>
      </c>
    </row>
    <row r="29" spans="3:53" x14ac:dyDescent="0.2">
      <c r="C29" s="40">
        <v>3</v>
      </c>
      <c r="D29" s="34">
        <f t="shared" ref="D29:Z29" si="3">D13*(5*20)*10^D14</f>
        <v>53000000</v>
      </c>
      <c r="E29" s="34">
        <f t="shared" si="3"/>
        <v>30000000</v>
      </c>
      <c r="F29" s="34">
        <f t="shared" si="3"/>
        <v>27000000</v>
      </c>
      <c r="G29" s="34">
        <f t="shared" si="3"/>
        <v>20000000</v>
      </c>
      <c r="H29" s="34">
        <f t="shared" si="3"/>
        <v>4800000</v>
      </c>
      <c r="I29" s="34">
        <f t="shared" si="3"/>
        <v>4700000</v>
      </c>
      <c r="J29" s="34">
        <f t="shared" si="3"/>
        <v>5800000</v>
      </c>
      <c r="K29" s="34">
        <f t="shared" si="3"/>
        <v>4900000</v>
      </c>
      <c r="L29" s="34">
        <f t="shared" si="3"/>
        <v>190000000</v>
      </c>
      <c r="M29" s="34">
        <f t="shared" si="3"/>
        <v>230000000</v>
      </c>
      <c r="N29" s="34">
        <f t="shared" si="3"/>
        <v>230000000</v>
      </c>
      <c r="O29" s="34">
        <f t="shared" si="3"/>
        <v>290000000</v>
      </c>
      <c r="P29" s="34">
        <f t="shared" si="3"/>
        <v>6800000</v>
      </c>
      <c r="Q29" s="34">
        <f t="shared" si="3"/>
        <v>7900000</v>
      </c>
      <c r="R29" s="34">
        <f t="shared" si="3"/>
        <v>9700000</v>
      </c>
      <c r="S29" s="28">
        <f t="shared" si="3"/>
        <v>8000000</v>
      </c>
      <c r="T29" s="28">
        <f t="shared" si="3"/>
        <v>0</v>
      </c>
      <c r="U29" s="28">
        <f t="shared" si="3"/>
        <v>0</v>
      </c>
      <c r="V29" s="28">
        <f t="shared" si="3"/>
        <v>0</v>
      </c>
      <c r="W29" s="28"/>
      <c r="X29" s="28"/>
      <c r="Y29" s="28"/>
      <c r="Z29" s="28">
        <f t="shared" si="3"/>
        <v>0</v>
      </c>
      <c r="AK29" t="s">
        <v>131</v>
      </c>
    </row>
    <row r="30" spans="3:53" x14ac:dyDescent="0.2">
      <c r="C30" s="40">
        <v>6</v>
      </c>
      <c r="D30" s="34">
        <f t="shared" ref="D30:Z30" si="4">D15*(5*20)*10^D16</f>
        <v>590000000</v>
      </c>
      <c r="E30" s="34">
        <f t="shared" si="4"/>
        <v>560000000</v>
      </c>
      <c r="F30" s="34">
        <f t="shared" si="4"/>
        <v>500000000</v>
      </c>
      <c r="G30" s="34">
        <f t="shared" si="4"/>
        <v>530000000</v>
      </c>
      <c r="H30" s="34">
        <f t="shared" si="4"/>
        <v>6800000</v>
      </c>
      <c r="I30" s="34">
        <f t="shared" si="4"/>
        <v>14000000</v>
      </c>
      <c r="J30" s="34">
        <f t="shared" si="4"/>
        <v>19000000</v>
      </c>
      <c r="K30" s="34">
        <f t="shared" si="4"/>
        <v>8300000</v>
      </c>
      <c r="L30" s="34">
        <f t="shared" si="4"/>
        <v>490000000</v>
      </c>
      <c r="M30" s="34">
        <f t="shared" si="4"/>
        <v>360000000</v>
      </c>
      <c r="N30" s="34">
        <f t="shared" si="4"/>
        <v>330000000</v>
      </c>
      <c r="O30" s="34">
        <f t="shared" si="4"/>
        <v>460000000</v>
      </c>
      <c r="P30" s="34">
        <f t="shared" si="4"/>
        <v>29000000</v>
      </c>
      <c r="Q30" s="34">
        <f t="shared" si="4"/>
        <v>24000000</v>
      </c>
      <c r="R30" s="34">
        <f t="shared" si="4"/>
        <v>10000000</v>
      </c>
      <c r="S30" s="28">
        <f t="shared" si="4"/>
        <v>13000000</v>
      </c>
      <c r="T30" s="28">
        <f t="shared" si="4"/>
        <v>0</v>
      </c>
      <c r="U30" s="28">
        <f t="shared" si="4"/>
        <v>0</v>
      </c>
      <c r="V30" s="28">
        <f t="shared" si="4"/>
        <v>0</v>
      </c>
      <c r="W30" s="28"/>
      <c r="X30" s="28"/>
      <c r="Y30" s="28"/>
      <c r="Z30" s="28">
        <f t="shared" si="4"/>
        <v>0</v>
      </c>
      <c r="AK30">
        <v>0</v>
      </c>
    </row>
    <row r="31" spans="3:53" x14ac:dyDescent="0.2">
      <c r="C31" s="40">
        <v>7</v>
      </c>
      <c r="D31" s="34">
        <f t="shared" ref="D31:Z31" si="5">D17*(5*20)*10^D18</f>
        <v>270000000</v>
      </c>
      <c r="E31" s="34">
        <f t="shared" si="5"/>
        <v>200000000</v>
      </c>
      <c r="F31" s="34">
        <f t="shared" si="5"/>
        <v>340000000</v>
      </c>
      <c r="G31" s="34">
        <f t="shared" si="5"/>
        <v>420000000</v>
      </c>
      <c r="H31" s="34">
        <f t="shared" si="5"/>
        <v>5000000</v>
      </c>
      <c r="I31" s="34">
        <f t="shared" si="5"/>
        <v>4800000</v>
      </c>
      <c r="J31" s="34">
        <f t="shared" si="5"/>
        <v>5800000</v>
      </c>
      <c r="K31" s="34">
        <f t="shared" si="5"/>
        <v>5900000</v>
      </c>
      <c r="L31" s="34">
        <f t="shared" si="5"/>
        <v>200000000</v>
      </c>
      <c r="M31" s="34">
        <f t="shared" si="5"/>
        <v>210000000</v>
      </c>
      <c r="N31" s="34">
        <f t="shared" si="5"/>
        <v>220000000</v>
      </c>
      <c r="O31" s="34">
        <f t="shared" si="5"/>
        <v>220000000</v>
      </c>
      <c r="P31" s="34">
        <f t="shared" si="5"/>
        <v>10000000</v>
      </c>
      <c r="Q31" s="34">
        <f t="shared" si="5"/>
        <v>18000000</v>
      </c>
      <c r="R31" s="34">
        <f t="shared" si="5"/>
        <v>19000000</v>
      </c>
      <c r="S31" s="28">
        <f t="shared" si="5"/>
        <v>20000000</v>
      </c>
      <c r="T31" s="28">
        <f t="shared" si="5"/>
        <v>0</v>
      </c>
      <c r="U31" s="28">
        <f t="shared" si="5"/>
        <v>0</v>
      </c>
      <c r="V31" s="28">
        <f t="shared" si="5"/>
        <v>0</v>
      </c>
      <c r="W31" s="28"/>
      <c r="X31" s="28"/>
      <c r="Y31" s="28"/>
      <c r="Z31" s="28">
        <f t="shared" si="5"/>
        <v>0</v>
      </c>
      <c r="AK31">
        <v>1</v>
      </c>
    </row>
    <row r="32" spans="3:53" x14ac:dyDescent="0.2">
      <c r="C32" s="40">
        <v>8</v>
      </c>
      <c r="D32" s="34">
        <f t="shared" ref="D32:Z32" si="6">D19*(5*20)*10^D20</f>
        <v>260000000</v>
      </c>
      <c r="E32" s="34">
        <f t="shared" si="6"/>
        <v>210000000</v>
      </c>
      <c r="F32" s="34">
        <f t="shared" si="6"/>
        <v>300000000</v>
      </c>
      <c r="G32" s="34">
        <f t="shared" si="6"/>
        <v>310000000</v>
      </c>
      <c r="H32" s="34">
        <f t="shared" si="6"/>
        <v>5200000</v>
      </c>
      <c r="I32" s="34">
        <f t="shared" si="6"/>
        <v>4900000</v>
      </c>
      <c r="J32" s="34">
        <f t="shared" si="6"/>
        <v>5400000</v>
      </c>
      <c r="K32" s="34">
        <f t="shared" si="6"/>
        <v>5200000</v>
      </c>
      <c r="L32" s="34">
        <f t="shared" si="6"/>
        <v>270000000</v>
      </c>
      <c r="M32" s="34">
        <f t="shared" si="6"/>
        <v>190000000</v>
      </c>
      <c r="N32" s="34">
        <f t="shared" si="6"/>
        <v>140000000</v>
      </c>
      <c r="O32" s="34">
        <f t="shared" si="6"/>
        <v>160000000</v>
      </c>
      <c r="P32" s="34">
        <f t="shared" si="6"/>
        <v>11000000</v>
      </c>
      <c r="Q32" s="34">
        <f t="shared" si="6"/>
        <v>15000000</v>
      </c>
      <c r="R32" s="34">
        <f t="shared" si="6"/>
        <v>8500000</v>
      </c>
      <c r="S32" s="28">
        <f t="shared" si="6"/>
        <v>10400000</v>
      </c>
      <c r="T32" s="28">
        <f t="shared" si="6"/>
        <v>0</v>
      </c>
      <c r="U32" s="28">
        <f t="shared" si="6"/>
        <v>0</v>
      </c>
      <c r="V32" s="28">
        <f t="shared" si="6"/>
        <v>0</v>
      </c>
      <c r="W32" s="28"/>
      <c r="X32" s="28"/>
      <c r="Y32" s="28"/>
      <c r="Z32" s="28">
        <f t="shared" si="6"/>
        <v>0</v>
      </c>
      <c r="AK32">
        <v>2</v>
      </c>
    </row>
    <row r="33" spans="2:58" x14ac:dyDescent="0.2">
      <c r="AK33">
        <v>3</v>
      </c>
    </row>
    <row r="34" spans="2:58" x14ac:dyDescent="0.2">
      <c r="AK34">
        <v>6</v>
      </c>
    </row>
    <row r="35" spans="2:58" x14ac:dyDescent="0.2">
      <c r="AK35">
        <v>7</v>
      </c>
    </row>
    <row r="36" spans="2:58" x14ac:dyDescent="0.2">
      <c r="AK36">
        <v>8</v>
      </c>
    </row>
    <row r="39" spans="2:58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42</v>
      </c>
      <c r="Q39" s="41" t="s">
        <v>43</v>
      </c>
      <c r="R39" s="41"/>
      <c r="T39" s="41" t="s">
        <v>6</v>
      </c>
      <c r="U39" s="41" t="s">
        <v>34</v>
      </c>
      <c r="V39" s="41" t="s">
        <v>187</v>
      </c>
      <c r="W39" s="41" t="s">
        <v>6</v>
      </c>
      <c r="X39" s="41" t="s">
        <v>47</v>
      </c>
      <c r="Y39" s="41" t="s">
        <v>48</v>
      </c>
      <c r="Z39" s="41"/>
      <c r="AA39" s="41" t="s">
        <v>188</v>
      </c>
      <c r="AB39" s="41" t="s">
        <v>50</v>
      </c>
      <c r="AC39" s="41" t="s">
        <v>51</v>
      </c>
      <c r="AD39" s="70" t="s">
        <v>52</v>
      </c>
      <c r="AE39" s="70" t="s">
        <v>50</v>
      </c>
      <c r="AF39" s="70" t="s">
        <v>51</v>
      </c>
    </row>
    <row r="40" spans="2:58" ht="16" x14ac:dyDescent="0.2">
      <c r="B40" t="s">
        <v>29</v>
      </c>
      <c r="C40" t="str">
        <f>$D$24</f>
        <v>At1</v>
      </c>
      <c r="D40">
        <f>$C$26</f>
        <v>0</v>
      </c>
      <c r="E40">
        <f>D26</f>
        <v>1916666.6666666667</v>
      </c>
      <c r="F40">
        <f>(E41-E40)</f>
        <v>1983333.3333333333</v>
      </c>
      <c r="G40">
        <f t="shared" ref="G40:G45" si="7">((D41-D40)*(E41-E40))/2+(D41-D40)*E40</f>
        <v>2908333.3333333335</v>
      </c>
      <c r="H40" t="s">
        <v>29</v>
      </c>
      <c r="I40" t="s">
        <v>31</v>
      </c>
      <c r="J40">
        <f>SUM(G40:G45)</f>
        <v>1703858333.3333335</v>
      </c>
      <c r="K40">
        <f>AVERAGE(J40:J43)</f>
        <v>1609283333.3333335</v>
      </c>
      <c r="M40" t="s">
        <v>31</v>
      </c>
      <c r="N40" s="42" t="s">
        <v>8</v>
      </c>
      <c r="O40" s="43">
        <f>MAX(E40:E46)</f>
        <v>590000000</v>
      </c>
      <c r="P40">
        <f>MAX(F40:F42)</f>
        <v>40000000</v>
      </c>
      <c r="Q40" s="42">
        <v>2</v>
      </c>
      <c r="T40" t="s">
        <v>31</v>
      </c>
      <c r="U40">
        <f>SUM(G40:G45)</f>
        <v>1703858333.3333335</v>
      </c>
      <c r="V40">
        <f>AVERAGE(U40:U43)</f>
        <v>1609283333.3333335</v>
      </c>
      <c r="W40" t="s">
        <v>31</v>
      </c>
      <c r="X40">
        <f>P40</f>
        <v>40000000</v>
      </c>
      <c r="Y40">
        <f>AVERAGE(X40:X43)</f>
        <v>24225000</v>
      </c>
      <c r="Z40" t="s">
        <v>31</v>
      </c>
      <c r="AB40">
        <f>AA40*2</f>
        <v>0</v>
      </c>
      <c r="AD40" s="71"/>
      <c r="AE40" s="71"/>
      <c r="AF40" s="71"/>
    </row>
    <row r="41" spans="2:58" ht="16" x14ac:dyDescent="0.2">
      <c r="B41" t="s">
        <v>29</v>
      </c>
      <c r="C41" t="str">
        <f t="shared" ref="C41:C46" si="8">$D$24</f>
        <v>At1</v>
      </c>
      <c r="D41">
        <f>$C$27</f>
        <v>1</v>
      </c>
      <c r="E41">
        <f t="shared" ref="E41:E45" si="9">D27</f>
        <v>3900000</v>
      </c>
      <c r="F41">
        <f>(E42-E41)</f>
        <v>9100000</v>
      </c>
      <c r="G41">
        <f t="shared" si="7"/>
        <v>8450000</v>
      </c>
      <c r="H41" t="s">
        <v>29</v>
      </c>
      <c r="I41" t="s">
        <v>31</v>
      </c>
      <c r="J41">
        <f>SUM(G47:G52)</f>
        <v>1499658333.3333335</v>
      </c>
      <c r="M41" t="s">
        <v>31</v>
      </c>
      <c r="N41" s="42" t="s">
        <v>9</v>
      </c>
      <c r="O41" s="43">
        <f>MAX(E47:E53)</f>
        <v>560000000</v>
      </c>
      <c r="P41">
        <f>MAX(F47:F49)</f>
        <v>18000000</v>
      </c>
      <c r="Q41" s="42">
        <v>2</v>
      </c>
      <c r="R41" s="45"/>
      <c r="T41" t="s">
        <v>31</v>
      </c>
      <c r="U41">
        <f>SUM(G47:G52)</f>
        <v>1499658333.3333335</v>
      </c>
      <c r="W41" t="s">
        <v>31</v>
      </c>
      <c r="X41">
        <f t="shared" ref="X41:X55" si="10">P41</f>
        <v>18000000</v>
      </c>
      <c r="Z41" t="s">
        <v>32</v>
      </c>
      <c r="AD41" s="71"/>
      <c r="AE41" s="71"/>
      <c r="AF41" s="71"/>
    </row>
    <row r="42" spans="2:58" ht="16" x14ac:dyDescent="0.2">
      <c r="B42" t="s">
        <v>29</v>
      </c>
      <c r="C42" t="str">
        <f t="shared" si="8"/>
        <v>At1</v>
      </c>
      <c r="D42">
        <v>2</v>
      </c>
      <c r="E42">
        <f t="shared" si="9"/>
        <v>13000000</v>
      </c>
      <c r="F42">
        <f>(E43-E42)</f>
        <v>40000000</v>
      </c>
      <c r="G42">
        <f t="shared" si="7"/>
        <v>33000000</v>
      </c>
      <c r="H42" t="s">
        <v>29</v>
      </c>
      <c r="I42" t="s">
        <v>31</v>
      </c>
      <c r="J42">
        <f>SUM(G54:G59)</f>
        <v>1551358333.3333335</v>
      </c>
      <c r="M42" t="s">
        <v>31</v>
      </c>
      <c r="N42" s="42" t="s">
        <v>10</v>
      </c>
      <c r="O42" s="43">
        <f>MAX(E54:E60)</f>
        <v>500000000</v>
      </c>
      <c r="P42">
        <f>MAX(F54:F56)</f>
        <v>22500000</v>
      </c>
      <c r="Q42">
        <v>2</v>
      </c>
      <c r="T42" t="s">
        <v>31</v>
      </c>
      <c r="U42">
        <f>SUM(G54:G59)</f>
        <v>1551358333.3333335</v>
      </c>
      <c r="W42" t="s">
        <v>31</v>
      </c>
      <c r="X42">
        <f t="shared" si="10"/>
        <v>22500000</v>
      </c>
      <c r="Z42" t="s">
        <v>36</v>
      </c>
      <c r="AA42">
        <f>LOG10(V48/V40)</f>
        <v>9.6543759642949267E-3</v>
      </c>
      <c r="AB42">
        <f>AA42*2</f>
        <v>1.9308751928589853E-2</v>
      </c>
      <c r="AC42">
        <v>0.74099999999999999</v>
      </c>
      <c r="AD42">
        <f>LOG10(Y48/Y40)</f>
        <v>0.90854587969448719</v>
      </c>
      <c r="AE42">
        <f>AD42*2</f>
        <v>1.8170917593889744</v>
      </c>
      <c r="AF42" s="45" t="s">
        <v>189</v>
      </c>
    </row>
    <row r="43" spans="2:58" ht="16" x14ac:dyDescent="0.2">
      <c r="B43" t="s">
        <v>29</v>
      </c>
      <c r="C43" t="str">
        <f t="shared" si="8"/>
        <v>At1</v>
      </c>
      <c r="D43">
        <f>C$29</f>
        <v>3</v>
      </c>
      <c r="E43">
        <f t="shared" si="9"/>
        <v>53000000</v>
      </c>
      <c r="G43">
        <f t="shared" si="7"/>
        <v>964500000</v>
      </c>
      <c r="H43" t="s">
        <v>29</v>
      </c>
      <c r="I43" t="s">
        <v>31</v>
      </c>
      <c r="J43">
        <f>SUM(G61:G66)</f>
        <v>1682258333.3333335</v>
      </c>
      <c r="M43" t="s">
        <v>31</v>
      </c>
      <c r="N43" s="42" t="s">
        <v>11</v>
      </c>
      <c r="O43" s="43">
        <f>MAX(E61:E67)</f>
        <v>530000000</v>
      </c>
      <c r="P43">
        <f>MAX(F61:F63)</f>
        <v>16400000</v>
      </c>
      <c r="Q43">
        <v>2</v>
      </c>
      <c r="T43" t="s">
        <v>31</v>
      </c>
      <c r="U43">
        <f>SUM(G61:G66)</f>
        <v>1682258333.3333335</v>
      </c>
      <c r="W43" t="s">
        <v>31</v>
      </c>
      <c r="X43">
        <f t="shared" si="10"/>
        <v>16400000</v>
      </c>
      <c r="Z43" t="s">
        <v>37</v>
      </c>
      <c r="AA43">
        <f>LOG10(V52/V44)</f>
        <v>0.26474009560270467</v>
      </c>
      <c r="AB43">
        <f>AA43*2</f>
        <v>0.52948019120540935</v>
      </c>
      <c r="AC43" t="s">
        <v>190</v>
      </c>
      <c r="AD43">
        <f>LOG10(Y52/Y44)</f>
        <v>0.3049983146968977</v>
      </c>
      <c r="AE43">
        <f>AD43*2</f>
        <v>0.6099966293937954</v>
      </c>
      <c r="AF43" s="45" t="s">
        <v>191</v>
      </c>
      <c r="AJ43" t="s">
        <v>28</v>
      </c>
      <c r="AK43" t="s">
        <v>27</v>
      </c>
      <c r="AL43" t="s">
        <v>26</v>
      </c>
      <c r="AM43" t="s">
        <v>80</v>
      </c>
      <c r="AN43" t="s">
        <v>81</v>
      </c>
      <c r="AP43" t="s">
        <v>34</v>
      </c>
      <c r="AQ43" t="s">
        <v>28</v>
      </c>
      <c r="AR43" t="s">
        <v>6</v>
      </c>
      <c r="AS43" t="s">
        <v>82</v>
      </c>
      <c r="AT43" t="s">
        <v>35</v>
      </c>
      <c r="AU43" t="s">
        <v>83</v>
      </c>
      <c r="AV43" t="s">
        <v>81</v>
      </c>
      <c r="AW43" t="s">
        <v>35</v>
      </c>
      <c r="AX43" t="s">
        <v>84</v>
      </c>
      <c r="AZ43" t="s">
        <v>6</v>
      </c>
      <c r="BA43" t="s">
        <v>85</v>
      </c>
      <c r="BB43" t="s">
        <v>86</v>
      </c>
      <c r="BC43" t="s">
        <v>87</v>
      </c>
      <c r="BE43" t="s">
        <v>35</v>
      </c>
      <c r="BF43" t="s">
        <v>84</v>
      </c>
    </row>
    <row r="44" spans="2:58" ht="16" x14ac:dyDescent="0.2">
      <c r="B44" t="s">
        <v>29</v>
      </c>
      <c r="C44" t="str">
        <f t="shared" si="8"/>
        <v>At1</v>
      </c>
      <c r="D44">
        <f>C$30</f>
        <v>6</v>
      </c>
      <c r="E44">
        <f t="shared" si="9"/>
        <v>590000000</v>
      </c>
      <c r="G44">
        <f t="shared" si="7"/>
        <v>430000000</v>
      </c>
      <c r="H44" t="s">
        <v>29</v>
      </c>
      <c r="I44" t="s">
        <v>32</v>
      </c>
      <c r="J44">
        <f>SUM(G68:G73)</f>
        <v>40708333.333333328</v>
      </c>
      <c r="K44">
        <f>AVERAGE(J44:J47)</f>
        <v>53145833.333333328</v>
      </c>
      <c r="M44" t="s">
        <v>32</v>
      </c>
      <c r="N44" s="42" t="s">
        <v>12</v>
      </c>
      <c r="O44" s="43">
        <f>MAX(E68:E75)</f>
        <v>6800000</v>
      </c>
      <c r="P44">
        <f>MAX(F68:F70)</f>
        <v>2583333.333333333</v>
      </c>
      <c r="Q44">
        <v>1</v>
      </c>
      <c r="T44" t="s">
        <v>32</v>
      </c>
      <c r="U44">
        <f>SUM(G68:G73)</f>
        <v>40708333.333333328</v>
      </c>
      <c r="V44">
        <f>AVERAGE(U44:U47)</f>
        <v>53145833.333333328</v>
      </c>
      <c r="W44" t="s">
        <v>32</v>
      </c>
      <c r="X44">
        <f t="shared" si="10"/>
        <v>2583333.333333333</v>
      </c>
      <c r="Y44">
        <f>AVERAGE(X44:X47)</f>
        <v>3858333.333333333</v>
      </c>
      <c r="AJ44" t="s">
        <v>31</v>
      </c>
      <c r="AK44" t="s">
        <v>8</v>
      </c>
      <c r="AL44">
        <v>0</v>
      </c>
      <c r="AM44">
        <v>7.7</v>
      </c>
      <c r="AN44">
        <v>100</v>
      </c>
      <c r="AP44">
        <v>101.2987012987013</v>
      </c>
      <c r="AQ44" t="s">
        <v>31</v>
      </c>
      <c r="AR44" t="s">
        <v>8</v>
      </c>
      <c r="AS44">
        <v>26.337684800991042</v>
      </c>
      <c r="AT44">
        <v>16.283793473299653</v>
      </c>
      <c r="AU44">
        <v>34.61087000032137</v>
      </c>
      <c r="AV44">
        <v>24.583441409370575</v>
      </c>
      <c r="AW44">
        <v>16.283793473299653</v>
      </c>
      <c r="AX44">
        <v>7.5464828818601415</v>
      </c>
      <c r="AZ44" t="s">
        <v>196</v>
      </c>
      <c r="BA44">
        <v>59.635561000971137</v>
      </c>
      <c r="BB44">
        <v>108.0535891827335</v>
      </c>
      <c r="BC44">
        <v>16.594739015724048</v>
      </c>
      <c r="BE44">
        <v>16.283793473299653</v>
      </c>
      <c r="BF44">
        <v>7.5464828818601415</v>
      </c>
    </row>
    <row r="45" spans="2:58" ht="16" x14ac:dyDescent="0.2">
      <c r="B45" t="s">
        <v>29</v>
      </c>
      <c r="C45" t="str">
        <f t="shared" si="8"/>
        <v>At1</v>
      </c>
      <c r="D45">
        <f>C$31</f>
        <v>7</v>
      </c>
      <c r="E45">
        <f t="shared" si="9"/>
        <v>270000000</v>
      </c>
      <c r="G45">
        <f t="shared" si="7"/>
        <v>265000000</v>
      </c>
      <c r="H45" t="s">
        <v>29</v>
      </c>
      <c r="I45" t="s">
        <v>32</v>
      </c>
      <c r="J45">
        <f>SUM(G75:G80)</f>
        <v>57158333.333333328</v>
      </c>
      <c r="M45" t="s">
        <v>32</v>
      </c>
      <c r="N45" s="42" t="s">
        <v>13</v>
      </c>
      <c r="O45" s="43">
        <f>MAX(E75:E81)</f>
        <v>14000000</v>
      </c>
      <c r="P45">
        <f>MAX(F75:F77)</f>
        <v>4383333.333333333</v>
      </c>
      <c r="Q45">
        <v>1</v>
      </c>
      <c r="T45" t="s">
        <v>32</v>
      </c>
      <c r="U45">
        <f>SUM(G75:G80)</f>
        <v>57158333.333333328</v>
      </c>
      <c r="W45" t="s">
        <v>32</v>
      </c>
      <c r="X45">
        <f t="shared" si="10"/>
        <v>4383333.333333333</v>
      </c>
      <c r="AJ45" t="s">
        <v>31</v>
      </c>
      <c r="AK45" t="s">
        <v>8</v>
      </c>
      <c r="AL45">
        <v>1</v>
      </c>
      <c r="AM45">
        <v>7.9</v>
      </c>
      <c r="AN45">
        <v>102.59740259740259</v>
      </c>
      <c r="AP45">
        <v>100.63203463203463</v>
      </c>
      <c r="AQ45" t="s">
        <v>31</v>
      </c>
      <c r="AR45" t="s">
        <v>9</v>
      </c>
      <c r="AS45">
        <v>8.273185199330328</v>
      </c>
      <c r="AU45">
        <v>16.546370398660656</v>
      </c>
      <c r="AV45">
        <v>11.752571583130992</v>
      </c>
      <c r="BE45">
        <v>43.351767527671484</v>
      </c>
      <c r="BF45">
        <v>23.236383213015685</v>
      </c>
    </row>
    <row r="46" spans="2:58" ht="16" x14ac:dyDescent="0.2">
      <c r="B46" t="s">
        <v>29</v>
      </c>
      <c r="C46" t="str">
        <f t="shared" si="8"/>
        <v>At1</v>
      </c>
      <c r="D46">
        <f>C$32</f>
        <v>8</v>
      </c>
      <c r="E46">
        <f>D32</f>
        <v>260000000</v>
      </c>
      <c r="H46" t="s">
        <v>29</v>
      </c>
      <c r="I46" t="s">
        <v>32</v>
      </c>
      <c r="J46">
        <f>SUM(G82:G87)</f>
        <v>67808333.333333328</v>
      </c>
      <c r="M46" t="s">
        <v>32</v>
      </c>
      <c r="N46" s="42" t="s">
        <v>14</v>
      </c>
      <c r="O46" s="43">
        <f>MAX(E82:E88)</f>
        <v>19000000</v>
      </c>
      <c r="P46">
        <f>MAX(F82:F84)</f>
        <v>3683333.333333333</v>
      </c>
      <c r="Q46">
        <v>2</v>
      </c>
      <c r="T46" t="s">
        <v>32</v>
      </c>
      <c r="U46">
        <f>SUM(G82:G87)</f>
        <v>67808333.333333328</v>
      </c>
      <c r="W46" t="s">
        <v>32</v>
      </c>
      <c r="X46">
        <f t="shared" si="10"/>
        <v>3683333.333333333</v>
      </c>
      <c r="AJ46" t="s">
        <v>31</v>
      </c>
      <c r="AK46" t="s">
        <v>8</v>
      </c>
      <c r="AL46">
        <v>2</v>
      </c>
      <c r="AM46">
        <v>7.4</v>
      </c>
      <c r="AN46">
        <v>98.666666666666671</v>
      </c>
      <c r="AP46">
        <v>102.85446009389671</v>
      </c>
      <c r="AQ46" t="s">
        <v>31</v>
      </c>
      <c r="AR46" t="s">
        <v>10</v>
      </c>
      <c r="AS46">
        <v>13.937362700596736</v>
      </c>
      <c r="AU46">
        <v>22.210547899927064</v>
      </c>
      <c r="AV46">
        <v>15.775728924549018</v>
      </c>
      <c r="BE46">
        <v>108.0535891827335</v>
      </c>
      <c r="BF46">
        <v>16.594739015724048</v>
      </c>
    </row>
    <row r="47" spans="2:58" ht="16" x14ac:dyDescent="0.2">
      <c r="B47" t="s">
        <v>29</v>
      </c>
      <c r="C47" t="str">
        <f>$E$24</f>
        <v>At2</v>
      </c>
      <c r="D47">
        <f>$C$26</f>
        <v>0</v>
      </c>
      <c r="E47">
        <f>E26</f>
        <v>1916666.6666666667</v>
      </c>
      <c r="F47">
        <f>(E48-E47)</f>
        <v>-216666.66666666674</v>
      </c>
      <c r="G47">
        <f t="shared" ref="G47:G52" si="11">((D48-D47)*(E48-E47))/2+(D48-D47)*E47</f>
        <v>1808333.3333333335</v>
      </c>
      <c r="H47" t="s">
        <v>29</v>
      </c>
      <c r="I47" t="s">
        <v>32</v>
      </c>
      <c r="J47">
        <f>SUM(G89:G94)</f>
        <v>46908333.333333328</v>
      </c>
      <c r="M47" t="s">
        <v>32</v>
      </c>
      <c r="N47" s="42" t="s">
        <v>15</v>
      </c>
      <c r="O47" s="43">
        <f>MAX(E89:E95)</f>
        <v>8300000</v>
      </c>
      <c r="P47">
        <f>MAX(F89:F91)</f>
        <v>4783333.333333333</v>
      </c>
      <c r="Q47">
        <v>0</v>
      </c>
      <c r="T47" t="s">
        <v>32</v>
      </c>
      <c r="U47">
        <f>SUM(G89:G94)</f>
        <v>46908333.333333328</v>
      </c>
      <c r="W47" t="s">
        <v>32</v>
      </c>
      <c r="X47">
        <f t="shared" si="10"/>
        <v>4783333.333333333</v>
      </c>
      <c r="AJ47" t="s">
        <v>31</v>
      </c>
      <c r="AK47" t="s">
        <v>8</v>
      </c>
      <c r="AL47">
        <v>3</v>
      </c>
      <c r="AM47">
        <v>7.6</v>
      </c>
      <c r="AN47">
        <v>107.04225352112675</v>
      </c>
      <c r="AP47">
        <v>292.56338028169012</v>
      </c>
      <c r="AQ47" t="s">
        <v>31</v>
      </c>
      <c r="AR47" t="s">
        <v>11</v>
      </c>
      <c r="AS47">
        <v>16.586941192280506</v>
      </c>
      <c r="AU47">
        <v>24.860126391610834</v>
      </c>
      <c r="AV47">
        <v>17.657674036279282</v>
      </c>
    </row>
    <row r="48" spans="2:58" ht="16" x14ac:dyDescent="0.2">
      <c r="B48" t="s">
        <v>29</v>
      </c>
      <c r="C48" t="str">
        <f t="shared" ref="C48:C53" si="12">$E$24</f>
        <v>At2</v>
      </c>
      <c r="D48">
        <f>$C$27</f>
        <v>1</v>
      </c>
      <c r="E48">
        <f>E27</f>
        <v>1700000</v>
      </c>
      <c r="F48">
        <f>(E49-E48)</f>
        <v>10300000</v>
      </c>
      <c r="G48">
        <f t="shared" si="11"/>
        <v>6850000</v>
      </c>
      <c r="H48" t="s">
        <v>30</v>
      </c>
      <c r="I48" t="s">
        <v>36</v>
      </c>
      <c r="J48">
        <f>SUM(G96:G101)</f>
        <v>1747958333.3333333</v>
      </c>
      <c r="K48">
        <f>AVERAGE(J48:J51)</f>
        <v>1645458333.3333333</v>
      </c>
      <c r="M48" t="s">
        <v>36</v>
      </c>
      <c r="N48" s="42" t="s">
        <v>16</v>
      </c>
      <c r="O48" s="43">
        <f>MAX(E96:E102)</f>
        <v>490000000</v>
      </c>
      <c r="P48">
        <f>MAX(F96:F98)</f>
        <v>148000000</v>
      </c>
      <c r="Q48">
        <v>2</v>
      </c>
      <c r="T48" t="s">
        <v>36</v>
      </c>
      <c r="U48">
        <f>SUM(G96:G101)</f>
        <v>1747958333.3333333</v>
      </c>
      <c r="V48">
        <f>AVERAGE(U48:U51)</f>
        <v>1645458333.3333333</v>
      </c>
      <c r="W48" t="s">
        <v>36</v>
      </c>
      <c r="X48">
        <f t="shared" si="10"/>
        <v>148000000</v>
      </c>
      <c r="Y48">
        <f>AVERAGE(X48:X51)</f>
        <v>196250000</v>
      </c>
      <c r="AJ48" t="s">
        <v>31</v>
      </c>
      <c r="AK48" t="s">
        <v>8</v>
      </c>
      <c r="AL48">
        <v>6</v>
      </c>
      <c r="AM48">
        <v>6.6</v>
      </c>
      <c r="AN48">
        <v>88</v>
      </c>
      <c r="AP48">
        <v>88.078947368421055</v>
      </c>
      <c r="AQ48" t="s">
        <v>32</v>
      </c>
      <c r="AR48" t="s">
        <v>12</v>
      </c>
      <c r="AS48">
        <v>10.918437807812893</v>
      </c>
      <c r="AT48">
        <v>43.351767527671484</v>
      </c>
      <c r="AU48">
        <v>19.191623007143221</v>
      </c>
      <c r="AV48">
        <v>13.63144410245836</v>
      </c>
      <c r="AW48">
        <v>43.351767527671484</v>
      </c>
      <c r="AX48">
        <v>23.236383213015685</v>
      </c>
    </row>
    <row r="49" spans="2:50" ht="16" x14ac:dyDescent="0.2">
      <c r="B49" t="s">
        <v>29</v>
      </c>
      <c r="C49" t="str">
        <f t="shared" si="12"/>
        <v>At2</v>
      </c>
      <c r="D49">
        <v>2</v>
      </c>
      <c r="E49">
        <f t="shared" ref="E49:E53" si="13">E28</f>
        <v>12000000</v>
      </c>
      <c r="F49">
        <f>(E50-E49)</f>
        <v>18000000</v>
      </c>
      <c r="G49">
        <f t="shared" si="11"/>
        <v>21000000</v>
      </c>
      <c r="H49" t="s">
        <v>30</v>
      </c>
      <c r="I49" t="s">
        <v>36</v>
      </c>
      <c r="J49">
        <f>SUM(G103:G108)</f>
        <v>1533958333.3333335</v>
      </c>
      <c r="M49" t="s">
        <v>36</v>
      </c>
      <c r="N49" s="42" t="s">
        <v>17</v>
      </c>
      <c r="O49" s="43">
        <f>MAX(E103:E109)</f>
        <v>360000000</v>
      </c>
      <c r="P49">
        <f>MAX(F103:F105)</f>
        <v>188000000</v>
      </c>
      <c r="Q49">
        <v>2</v>
      </c>
      <c r="T49" t="s">
        <v>36</v>
      </c>
      <c r="U49">
        <f>SUM(G103:G108)</f>
        <v>1533958333.3333335</v>
      </c>
      <c r="W49" t="s">
        <v>36</v>
      </c>
      <c r="X49">
        <f t="shared" si="10"/>
        <v>188000000</v>
      </c>
      <c r="AJ49" t="s">
        <v>31</v>
      </c>
      <c r="AK49" t="s">
        <v>8</v>
      </c>
      <c r="AL49">
        <v>7</v>
      </c>
      <c r="AM49">
        <v>6.7</v>
      </c>
      <c r="AN49">
        <v>88.15789473684211</v>
      </c>
      <c r="AP49">
        <v>88.234791524265205</v>
      </c>
      <c r="AQ49" t="s">
        <v>32</v>
      </c>
      <c r="AR49" t="s">
        <v>13</v>
      </c>
      <c r="AS49">
        <v>46.268986666937394</v>
      </c>
      <c r="AU49">
        <v>54.542171866267722</v>
      </c>
      <c r="AV49">
        <v>38.740265309764325</v>
      </c>
    </row>
    <row r="50" spans="2:50" ht="16" x14ac:dyDescent="0.2">
      <c r="B50" t="s">
        <v>29</v>
      </c>
      <c r="C50" t="str">
        <f t="shared" si="12"/>
        <v>At2</v>
      </c>
      <c r="D50">
        <f>C$29</f>
        <v>3</v>
      </c>
      <c r="E50">
        <f t="shared" si="13"/>
        <v>30000000</v>
      </c>
      <c r="G50">
        <f t="shared" si="11"/>
        <v>885000000</v>
      </c>
      <c r="H50" t="s">
        <v>30</v>
      </c>
      <c r="I50" t="s">
        <v>36</v>
      </c>
      <c r="J50">
        <f>SUM(G110:G115)</f>
        <v>1451958333.3333335</v>
      </c>
      <c r="M50" t="s">
        <v>36</v>
      </c>
      <c r="N50" s="42" t="s">
        <v>18</v>
      </c>
      <c r="O50" s="43">
        <f>MAX(E110:E116)</f>
        <v>330000000</v>
      </c>
      <c r="P50">
        <f>MAX(F110:F112)</f>
        <v>193000000</v>
      </c>
      <c r="Q50">
        <v>2</v>
      </c>
      <c r="T50" t="s">
        <v>36</v>
      </c>
      <c r="U50">
        <f>SUM(G110:G115)</f>
        <v>1451958333.3333335</v>
      </c>
      <c r="W50" t="s">
        <v>36</v>
      </c>
      <c r="X50">
        <f t="shared" si="10"/>
        <v>193000000</v>
      </c>
      <c r="AJ50" t="s">
        <v>31</v>
      </c>
      <c r="AK50" t="s">
        <v>8</v>
      </c>
      <c r="AL50">
        <v>8</v>
      </c>
      <c r="AM50">
        <v>6.8</v>
      </c>
      <c r="AN50">
        <v>88.311688311688314</v>
      </c>
      <c r="AQ50" t="s">
        <v>32</v>
      </c>
      <c r="AR50" t="s">
        <v>14</v>
      </c>
      <c r="AS50">
        <v>50.243531495498814</v>
      </c>
      <c r="AU50">
        <v>58.516716694829142</v>
      </c>
      <c r="AV50">
        <v>41.563308761747741</v>
      </c>
    </row>
    <row r="51" spans="2:50" ht="16" x14ac:dyDescent="0.2">
      <c r="B51" t="s">
        <v>29</v>
      </c>
      <c r="C51" t="str">
        <f t="shared" si="12"/>
        <v>At2</v>
      </c>
      <c r="D51">
        <f>C$30</f>
        <v>6</v>
      </c>
      <c r="E51">
        <f t="shared" si="13"/>
        <v>560000000</v>
      </c>
      <c r="G51">
        <f t="shared" si="11"/>
        <v>380000000</v>
      </c>
      <c r="H51" t="s">
        <v>30</v>
      </c>
      <c r="I51" t="s">
        <v>36</v>
      </c>
      <c r="J51">
        <f>SUM(G117:G122)</f>
        <v>1847958333.3333333</v>
      </c>
      <c r="M51" t="s">
        <v>36</v>
      </c>
      <c r="N51" s="42" t="s">
        <v>19</v>
      </c>
      <c r="O51" s="43">
        <f>MAX(E117:E123)</f>
        <v>460000000</v>
      </c>
      <c r="P51">
        <f>MAX(F117:F119)</f>
        <v>256000000</v>
      </c>
      <c r="Q51">
        <v>2</v>
      </c>
      <c r="T51" t="s">
        <v>36</v>
      </c>
      <c r="U51">
        <f>SUM(G117:G122)</f>
        <v>1847958333.3333333</v>
      </c>
      <c r="W51" t="s">
        <v>36</v>
      </c>
      <c r="X51">
        <f t="shared" si="10"/>
        <v>256000000</v>
      </c>
      <c r="AJ51" t="s">
        <v>31</v>
      </c>
      <c r="AK51" t="s">
        <v>9</v>
      </c>
      <c r="AL51">
        <v>0</v>
      </c>
      <c r="AM51">
        <v>7.7</v>
      </c>
      <c r="AN51">
        <v>100</v>
      </c>
      <c r="AP51">
        <v>100.64935064935065</v>
      </c>
      <c r="AQ51" t="s">
        <v>32</v>
      </c>
      <c r="AR51" t="s">
        <v>15</v>
      </c>
      <c r="AS51">
        <v>65.976114140436835</v>
      </c>
      <c r="AU51">
        <v>74.249299339767163</v>
      </c>
      <c r="AV51">
        <v>52.737862411116367</v>
      </c>
    </row>
    <row r="52" spans="2:50" ht="16" x14ac:dyDescent="0.2">
      <c r="B52" t="s">
        <v>29</v>
      </c>
      <c r="C52" t="str">
        <f t="shared" si="12"/>
        <v>At2</v>
      </c>
      <c r="D52">
        <f>C$31</f>
        <v>7</v>
      </c>
      <c r="E52">
        <f t="shared" si="13"/>
        <v>200000000</v>
      </c>
      <c r="G52">
        <f t="shared" si="11"/>
        <v>205000000</v>
      </c>
      <c r="H52" t="s">
        <v>30</v>
      </c>
      <c r="I52" t="s">
        <v>37</v>
      </c>
      <c r="J52">
        <f>SUM(G124:G129)</f>
        <v>103608333.33333333</v>
      </c>
      <c r="K52">
        <f>AVERAGE(J52:J55)</f>
        <v>97770833.333333328</v>
      </c>
      <c r="M52" t="s">
        <v>37</v>
      </c>
      <c r="N52" s="42" t="s">
        <v>20</v>
      </c>
      <c r="O52" s="43">
        <f>MAX(E124:E130)</f>
        <v>29000000</v>
      </c>
      <c r="P52">
        <f>MAX(F124:F126)</f>
        <v>5683333.333333333</v>
      </c>
      <c r="Q52">
        <v>1</v>
      </c>
      <c r="T52" t="s">
        <v>37</v>
      </c>
      <c r="U52">
        <f>SUM(G124:G129)</f>
        <v>103608333.33333333</v>
      </c>
      <c r="V52">
        <f>AVERAGE(U52:U55)</f>
        <v>97770833.333333328</v>
      </c>
      <c r="W52" t="s">
        <v>37</v>
      </c>
      <c r="X52">
        <f t="shared" si="10"/>
        <v>5683333.333333333</v>
      </c>
      <c r="Y52">
        <f>AVERAGE(X52:X55)</f>
        <v>7787499.9999999991</v>
      </c>
      <c r="AJ52" t="s">
        <v>31</v>
      </c>
      <c r="AK52" t="s">
        <v>9</v>
      </c>
      <c r="AL52">
        <v>1</v>
      </c>
      <c r="AM52">
        <v>7.8</v>
      </c>
      <c r="AN52">
        <v>101.29870129870129</v>
      </c>
      <c r="AP52">
        <v>101.98268398268397</v>
      </c>
      <c r="AQ52" t="s">
        <v>89</v>
      </c>
      <c r="AR52" t="s">
        <v>90</v>
      </c>
      <c r="AS52">
        <v>132.51617550884373</v>
      </c>
      <c r="AT52">
        <v>108.0535891827335</v>
      </c>
      <c r="AU52">
        <v>140.78936070817406</v>
      </c>
      <c r="AV52">
        <v>100</v>
      </c>
      <c r="AW52">
        <v>108.0535891827335</v>
      </c>
      <c r="AX52">
        <v>16.594739015724048</v>
      </c>
    </row>
    <row r="53" spans="2:50" ht="16" x14ac:dyDescent="0.2">
      <c r="B53" t="s">
        <v>29</v>
      </c>
      <c r="C53" t="str">
        <f t="shared" si="12"/>
        <v>At2</v>
      </c>
      <c r="D53">
        <f>C$32</f>
        <v>8</v>
      </c>
      <c r="E53">
        <f t="shared" si="13"/>
        <v>210000000</v>
      </c>
      <c r="H53" t="s">
        <v>30</v>
      </c>
      <c r="I53" t="s">
        <v>37</v>
      </c>
      <c r="J53">
        <f>SUM(G131:G136)</f>
        <v>118208333.33333333</v>
      </c>
      <c r="M53" t="s">
        <v>37</v>
      </c>
      <c r="N53" s="42" t="s">
        <v>21</v>
      </c>
      <c r="O53" s="43">
        <f>MAX(E131:E137)</f>
        <v>24000000</v>
      </c>
      <c r="P53">
        <f>MAX(F131:F133)</f>
        <v>11700000</v>
      </c>
      <c r="Q53">
        <v>1</v>
      </c>
      <c r="T53" t="s">
        <v>37</v>
      </c>
      <c r="U53">
        <f>SUM(G131:G136)</f>
        <v>118208333.33333333</v>
      </c>
      <c r="W53" t="s">
        <v>37</v>
      </c>
      <c r="X53">
        <f t="shared" si="10"/>
        <v>11700000</v>
      </c>
      <c r="AJ53" t="s">
        <v>31</v>
      </c>
      <c r="AK53" t="s">
        <v>9</v>
      </c>
      <c r="AL53">
        <v>2</v>
      </c>
      <c r="AM53">
        <v>7.7</v>
      </c>
      <c r="AN53">
        <v>102.66666666666666</v>
      </c>
      <c r="AP53">
        <v>103.44600938967136</v>
      </c>
      <c r="AQ53" t="s">
        <v>89</v>
      </c>
      <c r="AR53" t="s">
        <v>91</v>
      </c>
      <c r="AS53">
        <v>100.36843841665279</v>
      </c>
      <c r="AU53">
        <v>108.64162361598312</v>
      </c>
      <c r="AV53">
        <v>77.166074957307146</v>
      </c>
    </row>
    <row r="54" spans="2:50" ht="16" x14ac:dyDescent="0.2">
      <c r="B54" t="s">
        <v>29</v>
      </c>
      <c r="C54" t="str">
        <f>$F$24</f>
        <v>At3</v>
      </c>
      <c r="D54">
        <f>$C$26</f>
        <v>0</v>
      </c>
      <c r="E54">
        <f>F26</f>
        <v>1916666.6666666667</v>
      </c>
      <c r="F54">
        <f>(E55-E54)</f>
        <v>-16666.666666666744</v>
      </c>
      <c r="G54">
        <f t="shared" ref="G54:G59" si="14">((D55-D54)*(E55-E54))/2+(D55-D54)*E54</f>
        <v>1908333.3333333335</v>
      </c>
      <c r="H54" t="s">
        <v>30</v>
      </c>
      <c r="I54" t="s">
        <v>37</v>
      </c>
      <c r="J54">
        <f>SUM(G138:G143)</f>
        <v>78558333.333333328</v>
      </c>
      <c r="M54" t="s">
        <v>37</v>
      </c>
      <c r="N54" s="42" t="s">
        <v>22</v>
      </c>
      <c r="O54" s="43">
        <f>MAX(E138:E144)</f>
        <v>19000000</v>
      </c>
      <c r="P54">
        <f>MAX(F138:F140)</f>
        <v>6083333.333333333</v>
      </c>
      <c r="Q54">
        <v>2</v>
      </c>
      <c r="T54" t="s">
        <v>37</v>
      </c>
      <c r="U54">
        <f>SUM(G138:G143)</f>
        <v>78558333.333333328</v>
      </c>
      <c r="W54" t="s">
        <v>37</v>
      </c>
      <c r="X54">
        <f t="shared" si="10"/>
        <v>6083333.333333333</v>
      </c>
      <c r="AJ54" t="s">
        <v>31</v>
      </c>
      <c r="AK54" t="s">
        <v>9</v>
      </c>
      <c r="AL54">
        <v>3</v>
      </c>
      <c r="AM54">
        <v>7.4</v>
      </c>
      <c r="AN54">
        <v>104.22535211267608</v>
      </c>
      <c r="AP54">
        <v>300.33802816901414</v>
      </c>
      <c r="AQ54" t="s">
        <v>89</v>
      </c>
      <c r="AR54" t="s">
        <v>92</v>
      </c>
      <c r="AS54">
        <v>95.927543148823133</v>
      </c>
      <c r="AU54">
        <v>104.20072834815346</v>
      </c>
      <c r="AV54">
        <v>74.011791675181385</v>
      </c>
    </row>
    <row r="55" spans="2:50" ht="16" x14ac:dyDescent="0.2">
      <c r="B55" t="s">
        <v>29</v>
      </c>
      <c r="C55" t="str">
        <f t="shared" ref="C55:C60" si="15">$F$24</f>
        <v>At3</v>
      </c>
      <c r="D55">
        <f>$C$27</f>
        <v>1</v>
      </c>
      <c r="E55">
        <f t="shared" ref="E55:E60" si="16">F27</f>
        <v>1900000</v>
      </c>
      <c r="F55">
        <f>(E56-E55)</f>
        <v>2600000</v>
      </c>
      <c r="G55">
        <f t="shared" si="14"/>
        <v>3200000</v>
      </c>
      <c r="H55" t="s">
        <v>30</v>
      </c>
      <c r="I55" t="s">
        <v>37</v>
      </c>
      <c r="J55">
        <f>SUM(G145:G150)</f>
        <v>90708333.333333328</v>
      </c>
      <c r="M55" t="s">
        <v>37</v>
      </c>
      <c r="N55" s="42" t="s">
        <v>23</v>
      </c>
      <c r="O55" s="43">
        <f>MAX(E145:E151)</f>
        <v>20000000</v>
      </c>
      <c r="P55">
        <f>MAX(F145:F147)</f>
        <v>7683333.333333333</v>
      </c>
      <c r="Q55">
        <v>1</v>
      </c>
      <c r="T55" t="s">
        <v>37</v>
      </c>
      <c r="U55">
        <f>SUM(G145:G150)</f>
        <v>90708333.333333328</v>
      </c>
      <c r="W55" t="s">
        <v>37</v>
      </c>
      <c r="X55">
        <f t="shared" si="10"/>
        <v>7683333.333333333</v>
      </c>
      <c r="AJ55" t="s">
        <v>31</v>
      </c>
      <c r="AK55" t="s">
        <v>9</v>
      </c>
      <c r="AL55">
        <v>6</v>
      </c>
      <c r="AM55">
        <v>7.2</v>
      </c>
      <c r="AN55">
        <v>96.000000000000014</v>
      </c>
      <c r="AP55">
        <v>94.05263157894737</v>
      </c>
      <c r="AQ55" t="s">
        <v>89</v>
      </c>
      <c r="AR55" t="s">
        <v>93</v>
      </c>
      <c r="AS55">
        <v>103.40219965661436</v>
      </c>
      <c r="AU55">
        <v>111.67538485594469</v>
      </c>
      <c r="AV55">
        <v>79.320897754073656</v>
      </c>
    </row>
    <row r="56" spans="2:50" x14ac:dyDescent="0.2">
      <c r="B56" t="s">
        <v>29</v>
      </c>
      <c r="C56" t="str">
        <f t="shared" si="15"/>
        <v>At3</v>
      </c>
      <c r="D56">
        <v>2</v>
      </c>
      <c r="E56">
        <f t="shared" si="16"/>
        <v>4500000</v>
      </c>
      <c r="F56">
        <f>(E57-E56)</f>
        <v>22500000</v>
      </c>
      <c r="G56">
        <f t="shared" si="14"/>
        <v>15750000</v>
      </c>
      <c r="AJ56" t="s">
        <v>31</v>
      </c>
      <c r="AK56" t="s">
        <v>9</v>
      </c>
      <c r="AL56">
        <v>7</v>
      </c>
      <c r="AM56">
        <v>7</v>
      </c>
      <c r="AN56">
        <v>92.10526315789474</v>
      </c>
      <c r="AP56">
        <v>91.258111031002159</v>
      </c>
      <c r="AQ56" t="s">
        <v>197</v>
      </c>
      <c r="AR56" t="s">
        <v>197</v>
      </c>
      <c r="AS56">
        <v>59.635561000971137</v>
      </c>
    </row>
    <row r="57" spans="2:50" ht="16" x14ac:dyDescent="0.2">
      <c r="B57" t="s">
        <v>29</v>
      </c>
      <c r="C57" t="str">
        <f t="shared" si="15"/>
        <v>At3</v>
      </c>
      <c r="D57">
        <f>C$29</f>
        <v>3</v>
      </c>
      <c r="E57">
        <f t="shared" si="16"/>
        <v>27000000</v>
      </c>
      <c r="G57">
        <f t="shared" si="14"/>
        <v>790500000</v>
      </c>
      <c r="H57" s="41" t="s">
        <v>137</v>
      </c>
      <c r="I57" s="41" t="s">
        <v>138</v>
      </c>
      <c r="J57" s="41" t="s">
        <v>139</v>
      </c>
      <c r="K57" s="41" t="s">
        <v>140</v>
      </c>
      <c r="L57" s="41" t="s">
        <v>34</v>
      </c>
      <c r="M57" s="37" t="s">
        <v>42</v>
      </c>
      <c r="N57" s="41" t="s">
        <v>40</v>
      </c>
      <c r="AJ57" t="s">
        <v>31</v>
      </c>
      <c r="AK57" t="s">
        <v>9</v>
      </c>
      <c r="AL57">
        <v>8</v>
      </c>
      <c r="AM57">
        <v>6.6</v>
      </c>
      <c r="AN57">
        <v>90.410958904109577</v>
      </c>
    </row>
    <row r="58" spans="2:50" ht="16" x14ac:dyDescent="0.2">
      <c r="B58" t="s">
        <v>29</v>
      </c>
      <c r="C58" t="str">
        <f t="shared" si="15"/>
        <v>At3</v>
      </c>
      <c r="D58">
        <f>C$30</f>
        <v>6</v>
      </c>
      <c r="E58">
        <f t="shared" si="16"/>
        <v>500000000</v>
      </c>
      <c r="G58">
        <f t="shared" si="14"/>
        <v>420000000</v>
      </c>
      <c r="H58" s="43" t="s">
        <v>142</v>
      </c>
      <c r="I58" s="43" t="s">
        <v>38</v>
      </c>
      <c r="J58" s="63" t="s">
        <v>143</v>
      </c>
      <c r="K58" s="42"/>
      <c r="L58">
        <v>0.74099999999999999</v>
      </c>
      <c r="M58" s="45" t="s">
        <v>189</v>
      </c>
      <c r="N58" s="45" t="s">
        <v>192</v>
      </c>
      <c r="AJ58" t="s">
        <v>31</v>
      </c>
      <c r="AK58" t="s">
        <v>10</v>
      </c>
      <c r="AL58">
        <v>0</v>
      </c>
      <c r="AM58">
        <v>7.7</v>
      </c>
      <c r="AN58">
        <v>100</v>
      </c>
      <c r="AP58">
        <v>100</v>
      </c>
      <c r="AR58" t="s">
        <v>94</v>
      </c>
      <c r="AS58">
        <v>8.273185199330328</v>
      </c>
    </row>
    <row r="59" spans="2:50" ht="16" x14ac:dyDescent="0.2">
      <c r="B59" t="s">
        <v>29</v>
      </c>
      <c r="C59" t="str">
        <f t="shared" si="15"/>
        <v>At3</v>
      </c>
      <c r="D59">
        <f>C$31</f>
        <v>7</v>
      </c>
      <c r="E59">
        <f t="shared" si="16"/>
        <v>340000000</v>
      </c>
      <c r="G59">
        <f t="shared" si="14"/>
        <v>320000000</v>
      </c>
      <c r="H59" s="43" t="s">
        <v>38</v>
      </c>
      <c r="I59" s="43" t="s">
        <v>142</v>
      </c>
      <c r="J59" s="42"/>
      <c r="K59" s="42"/>
      <c r="L59" s="45" t="s">
        <v>193</v>
      </c>
      <c r="M59" s="45" t="s">
        <v>191</v>
      </c>
      <c r="N59" s="45" t="s">
        <v>194</v>
      </c>
      <c r="AJ59" t="s">
        <v>31</v>
      </c>
      <c r="AK59" t="s">
        <v>10</v>
      </c>
      <c r="AL59">
        <v>1</v>
      </c>
      <c r="AM59">
        <v>7.7</v>
      </c>
      <c r="AN59">
        <v>100</v>
      </c>
      <c r="AP59">
        <v>100.66666666666666</v>
      </c>
      <c r="AR59" t="s">
        <v>95</v>
      </c>
      <c r="AS59">
        <v>140.78936070817406</v>
      </c>
    </row>
    <row r="60" spans="2:50" x14ac:dyDescent="0.2">
      <c r="B60" t="s">
        <v>29</v>
      </c>
      <c r="C60" t="str">
        <f t="shared" si="15"/>
        <v>At3</v>
      </c>
      <c r="D60">
        <f>C$32</f>
        <v>8</v>
      </c>
      <c r="E60">
        <f t="shared" si="16"/>
        <v>300000000</v>
      </c>
      <c r="AJ60" t="s">
        <v>31</v>
      </c>
      <c r="AK60" t="s">
        <v>10</v>
      </c>
      <c r="AL60">
        <v>2</v>
      </c>
      <c r="AM60">
        <v>7.6</v>
      </c>
      <c r="AN60">
        <v>101.33333333333331</v>
      </c>
      <c r="AP60">
        <v>104.18779342723003</v>
      </c>
    </row>
    <row r="61" spans="2:50" x14ac:dyDescent="0.2">
      <c r="B61" t="s">
        <v>29</v>
      </c>
      <c r="C61" t="str">
        <f>$G$24</f>
        <v>At4</v>
      </c>
      <c r="D61">
        <f>$C$26</f>
        <v>0</v>
      </c>
      <c r="E61">
        <f>G26</f>
        <v>1916666.6666666667</v>
      </c>
      <c r="F61">
        <f>(E62-E61)</f>
        <v>783333.33333333326</v>
      </c>
      <c r="G61">
        <f t="shared" ref="G61:G66" si="17">((D62-D61)*(E62-E61))/2+(D62-D61)*E61</f>
        <v>2308333.3333333335</v>
      </c>
      <c r="AJ61" t="s">
        <v>31</v>
      </c>
      <c r="AK61" t="s">
        <v>10</v>
      </c>
      <c r="AL61">
        <v>3</v>
      </c>
      <c r="AM61">
        <v>7.6</v>
      </c>
      <c r="AN61">
        <v>107.04225352112675</v>
      </c>
      <c r="AP61">
        <v>296.56338028169012</v>
      </c>
    </row>
    <row r="62" spans="2:50" x14ac:dyDescent="0.2">
      <c r="B62" t="s">
        <v>29</v>
      </c>
      <c r="C62" t="str">
        <f t="shared" ref="C62:C67" si="18">$G$24</f>
        <v>At4</v>
      </c>
      <c r="D62">
        <f>$C$27</f>
        <v>1</v>
      </c>
      <c r="E62">
        <f t="shared" ref="E62:E67" si="19">G27</f>
        <v>2700000</v>
      </c>
      <c r="F62">
        <f>(E63-E62)</f>
        <v>900000</v>
      </c>
      <c r="G62">
        <f t="shared" si="17"/>
        <v>3150000</v>
      </c>
      <c r="AJ62" t="s">
        <v>31</v>
      </c>
      <c r="AK62" t="s">
        <v>10</v>
      </c>
      <c r="AL62">
        <v>6</v>
      </c>
      <c r="AM62">
        <v>6.8</v>
      </c>
      <c r="AN62">
        <v>90.666666666666657</v>
      </c>
      <c r="AP62">
        <v>92.043859649122794</v>
      </c>
    </row>
    <row r="63" spans="2:50" x14ac:dyDescent="0.2">
      <c r="B63" t="s">
        <v>29</v>
      </c>
      <c r="C63" t="str">
        <f t="shared" si="18"/>
        <v>At4</v>
      </c>
      <c r="D63">
        <v>2</v>
      </c>
      <c r="E63">
        <f t="shared" si="19"/>
        <v>3600000</v>
      </c>
      <c r="F63">
        <f>(E64-E63)</f>
        <v>16400000</v>
      </c>
      <c r="G63">
        <f t="shared" si="17"/>
        <v>11800000</v>
      </c>
      <c r="AJ63" t="s">
        <v>31</v>
      </c>
      <c r="AK63" t="s">
        <v>10</v>
      </c>
      <c r="AL63">
        <v>7</v>
      </c>
      <c r="AM63">
        <v>7.1</v>
      </c>
      <c r="AN63">
        <v>93.421052631578945</v>
      </c>
      <c r="AP63">
        <v>92.600937274693592</v>
      </c>
    </row>
    <row r="64" spans="2:50" x14ac:dyDescent="0.2">
      <c r="B64" t="s">
        <v>29</v>
      </c>
      <c r="C64" t="str">
        <f t="shared" si="18"/>
        <v>At4</v>
      </c>
      <c r="D64">
        <f>C$29</f>
        <v>3</v>
      </c>
      <c r="E64">
        <f t="shared" si="19"/>
        <v>20000000</v>
      </c>
      <c r="G64">
        <f t="shared" si="17"/>
        <v>825000000</v>
      </c>
      <c r="AJ64" t="s">
        <v>31</v>
      </c>
      <c r="AK64" t="s">
        <v>10</v>
      </c>
      <c r="AL64">
        <v>8</v>
      </c>
      <c r="AM64">
        <v>6.7</v>
      </c>
      <c r="AN64">
        <v>91.780821917808225</v>
      </c>
    </row>
    <row r="65" spans="2:42" x14ac:dyDescent="0.2">
      <c r="B65" t="s">
        <v>29</v>
      </c>
      <c r="C65" t="str">
        <f t="shared" si="18"/>
        <v>At4</v>
      </c>
      <c r="D65">
        <f>C$30</f>
        <v>6</v>
      </c>
      <c r="E65">
        <f t="shared" si="19"/>
        <v>530000000</v>
      </c>
      <c r="G65">
        <f t="shared" si="17"/>
        <v>475000000</v>
      </c>
      <c r="AJ65" t="s">
        <v>31</v>
      </c>
      <c r="AK65" t="s">
        <v>11</v>
      </c>
      <c r="AL65">
        <v>0</v>
      </c>
      <c r="AM65">
        <v>7.7</v>
      </c>
      <c r="AN65">
        <v>100</v>
      </c>
      <c r="AP65">
        <v>99.350649350649348</v>
      </c>
    </row>
    <row r="66" spans="2:42" x14ac:dyDescent="0.2">
      <c r="B66" t="s">
        <v>29</v>
      </c>
      <c r="C66" t="str">
        <f t="shared" si="18"/>
        <v>At4</v>
      </c>
      <c r="D66">
        <f>C$31</f>
        <v>7</v>
      </c>
      <c r="E66">
        <f t="shared" si="19"/>
        <v>420000000</v>
      </c>
      <c r="G66">
        <f t="shared" si="17"/>
        <v>365000000</v>
      </c>
      <c r="AJ66" t="s">
        <v>31</v>
      </c>
      <c r="AK66" t="s">
        <v>11</v>
      </c>
      <c r="AL66">
        <v>1</v>
      </c>
      <c r="AM66">
        <v>7.6</v>
      </c>
      <c r="AN66">
        <v>98.701298701298697</v>
      </c>
      <c r="AP66">
        <v>98.683982683982691</v>
      </c>
    </row>
    <row r="67" spans="2:42" x14ac:dyDescent="0.2">
      <c r="B67" t="s">
        <v>29</v>
      </c>
      <c r="C67" t="str">
        <f t="shared" si="18"/>
        <v>At4</v>
      </c>
      <c r="D67">
        <f>C$32</f>
        <v>8</v>
      </c>
      <c r="E67">
        <f t="shared" si="19"/>
        <v>310000000</v>
      </c>
      <c r="AJ67" t="s">
        <v>31</v>
      </c>
      <c r="AK67" t="s">
        <v>11</v>
      </c>
      <c r="AL67">
        <v>2</v>
      </c>
      <c r="AM67">
        <v>7.4</v>
      </c>
      <c r="AN67">
        <v>98.666666666666671</v>
      </c>
      <c r="AP67">
        <v>102.85446009389671</v>
      </c>
    </row>
    <row r="68" spans="2:42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1216666.6666666667</v>
      </c>
      <c r="F68">
        <f>(E69-E68)</f>
        <v>2583333.333333333</v>
      </c>
      <c r="G68">
        <f t="shared" ref="G68:G73" si="21">((D69-D68)*(E69-E68))/2+(D69-D68)*E68</f>
        <v>2508333.333333333</v>
      </c>
      <c r="AJ68" t="s">
        <v>31</v>
      </c>
      <c r="AK68" t="s">
        <v>11</v>
      </c>
      <c r="AL68">
        <v>3</v>
      </c>
      <c r="AM68">
        <v>7.6</v>
      </c>
      <c r="AN68">
        <v>107.04225352112675</v>
      </c>
      <c r="AP68">
        <v>296.56338028169012</v>
      </c>
    </row>
    <row r="69" spans="2:42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2">H27</f>
        <v>3800000</v>
      </c>
      <c r="F69">
        <f>(E70-E69)</f>
        <v>1700000</v>
      </c>
      <c r="G69">
        <f t="shared" si="21"/>
        <v>4650000</v>
      </c>
      <c r="AJ69" t="s">
        <v>31</v>
      </c>
      <c r="AK69" t="s">
        <v>11</v>
      </c>
      <c r="AL69">
        <v>6</v>
      </c>
      <c r="AM69">
        <v>6.8</v>
      </c>
      <c r="AN69">
        <v>90.666666666666657</v>
      </c>
      <c r="AP69">
        <v>92.701754385964904</v>
      </c>
    </row>
    <row r="70" spans="2:42" x14ac:dyDescent="0.2">
      <c r="B70" t="s">
        <v>29</v>
      </c>
      <c r="C70" t="str">
        <f t="shared" si="20"/>
        <v>Ct1</v>
      </c>
      <c r="D70">
        <v>2</v>
      </c>
      <c r="E70">
        <f t="shared" si="22"/>
        <v>5500000</v>
      </c>
      <c r="F70">
        <f>(E71-E70)</f>
        <v>-700000</v>
      </c>
      <c r="G70">
        <f t="shared" si="21"/>
        <v>5150000</v>
      </c>
      <c r="AJ70" t="s">
        <v>31</v>
      </c>
      <c r="AK70" t="s">
        <v>11</v>
      </c>
      <c r="AL70">
        <v>7</v>
      </c>
      <c r="AM70">
        <v>7.2</v>
      </c>
      <c r="AN70">
        <v>94.736842105263165</v>
      </c>
      <c r="AP70">
        <v>93.258832011535702</v>
      </c>
    </row>
    <row r="71" spans="2:42" x14ac:dyDescent="0.2">
      <c r="B71" t="s">
        <v>29</v>
      </c>
      <c r="C71" t="str">
        <f t="shared" si="20"/>
        <v>Ct1</v>
      </c>
      <c r="D71">
        <f>C$29</f>
        <v>3</v>
      </c>
      <c r="E71">
        <f t="shared" si="22"/>
        <v>4800000</v>
      </c>
      <c r="G71">
        <f t="shared" si="21"/>
        <v>17400000</v>
      </c>
      <c r="AJ71" t="s">
        <v>31</v>
      </c>
      <c r="AK71" t="s">
        <v>11</v>
      </c>
      <c r="AL71">
        <v>8</v>
      </c>
      <c r="AM71">
        <v>6.7</v>
      </c>
      <c r="AN71">
        <v>91.780821917808225</v>
      </c>
    </row>
    <row r="72" spans="2:42" x14ac:dyDescent="0.2">
      <c r="B72" t="s">
        <v>29</v>
      </c>
      <c r="C72" t="str">
        <f t="shared" si="20"/>
        <v>Ct1</v>
      </c>
      <c r="D72">
        <f>C$30</f>
        <v>6</v>
      </c>
      <c r="E72">
        <f t="shared" si="22"/>
        <v>6800000</v>
      </c>
      <c r="G72">
        <f t="shared" si="21"/>
        <v>5900000</v>
      </c>
      <c r="AJ72" t="s">
        <v>32</v>
      </c>
      <c r="AK72" t="s">
        <v>12</v>
      </c>
      <c r="AL72">
        <v>0</v>
      </c>
      <c r="AM72">
        <v>7.7</v>
      </c>
      <c r="AN72">
        <v>100</v>
      </c>
      <c r="AP72">
        <v>100</v>
      </c>
    </row>
    <row r="73" spans="2:42" x14ac:dyDescent="0.2">
      <c r="B73" t="s">
        <v>29</v>
      </c>
      <c r="C73" t="str">
        <f t="shared" si="20"/>
        <v>Ct1</v>
      </c>
      <c r="D73">
        <f>C$31</f>
        <v>7</v>
      </c>
      <c r="E73">
        <f t="shared" si="22"/>
        <v>5000000</v>
      </c>
      <c r="G73">
        <f t="shared" si="21"/>
        <v>5100000</v>
      </c>
      <c r="AJ73" t="s">
        <v>32</v>
      </c>
      <c r="AK73" t="s">
        <v>12</v>
      </c>
      <c r="AL73">
        <v>1</v>
      </c>
      <c r="AM73">
        <v>7.7</v>
      </c>
      <c r="AN73">
        <v>100</v>
      </c>
      <c r="AP73">
        <v>98</v>
      </c>
    </row>
    <row r="74" spans="2:42" x14ac:dyDescent="0.2">
      <c r="B74" t="s">
        <v>29</v>
      </c>
      <c r="C74" t="str">
        <f t="shared" si="20"/>
        <v>Ct1</v>
      </c>
      <c r="D74">
        <f>C$32</f>
        <v>8</v>
      </c>
      <c r="E74">
        <f t="shared" si="22"/>
        <v>5200000</v>
      </c>
      <c r="AJ74" t="s">
        <v>32</v>
      </c>
      <c r="AK74" t="s">
        <v>12</v>
      </c>
      <c r="AL74">
        <v>2</v>
      </c>
      <c r="AM74">
        <v>7.2</v>
      </c>
      <c r="AN74">
        <v>96.000000000000014</v>
      </c>
      <c r="AP74">
        <v>100.11267605633805</v>
      </c>
    </row>
    <row r="75" spans="2:42" x14ac:dyDescent="0.2">
      <c r="B75" t="s">
        <v>29</v>
      </c>
      <c r="C75" t="str">
        <f>$I$24</f>
        <v>Ct2</v>
      </c>
      <c r="D75">
        <f>$C$26</f>
        <v>0</v>
      </c>
      <c r="E75">
        <f>I26</f>
        <v>1216666.6666666667</v>
      </c>
      <c r="F75">
        <f>(E76-E75)</f>
        <v>4383333.333333333</v>
      </c>
      <c r="G75">
        <f t="shared" ref="G75:G80" si="23">((D76-D75)*(E76-E75))/2+(D76-D75)*E75</f>
        <v>3408333.333333333</v>
      </c>
      <c r="AJ75" t="s">
        <v>32</v>
      </c>
      <c r="AK75" t="s">
        <v>12</v>
      </c>
      <c r="AL75">
        <v>3</v>
      </c>
      <c r="AM75">
        <v>7.4</v>
      </c>
      <c r="AN75">
        <v>104.22535211267608</v>
      </c>
      <c r="AP75">
        <v>294.33802816901408</v>
      </c>
    </row>
    <row r="76" spans="2:42" x14ac:dyDescent="0.2">
      <c r="B76" t="s">
        <v>29</v>
      </c>
      <c r="C76" t="str">
        <f t="shared" ref="C76:C81" si="24">$I$24</f>
        <v>Ct2</v>
      </c>
      <c r="D76">
        <f>$C$27</f>
        <v>1</v>
      </c>
      <c r="E76">
        <f t="shared" ref="E76:E81" si="25">I27</f>
        <v>5600000</v>
      </c>
      <c r="F76">
        <f>(E77-E76)</f>
        <v>700000</v>
      </c>
      <c r="G76">
        <f t="shared" si="23"/>
        <v>5950000</v>
      </c>
      <c r="AJ76" t="s">
        <v>32</v>
      </c>
      <c r="AK76" t="s">
        <v>12</v>
      </c>
      <c r="AL76">
        <v>6</v>
      </c>
      <c r="AM76">
        <v>6.9</v>
      </c>
      <c r="AN76">
        <v>92</v>
      </c>
      <c r="AP76">
        <v>96.65789473684211</v>
      </c>
    </row>
    <row r="77" spans="2:42" x14ac:dyDescent="0.2">
      <c r="B77" t="s">
        <v>29</v>
      </c>
      <c r="C77" t="str">
        <f t="shared" si="24"/>
        <v>Ct2</v>
      </c>
      <c r="D77">
        <v>2</v>
      </c>
      <c r="E77">
        <f t="shared" si="25"/>
        <v>6300000</v>
      </c>
      <c r="F77">
        <f>(E78-E77)</f>
        <v>-1600000</v>
      </c>
      <c r="G77">
        <f t="shared" si="23"/>
        <v>5500000</v>
      </c>
      <c r="AJ77" t="s">
        <v>32</v>
      </c>
      <c r="AK77" t="s">
        <v>12</v>
      </c>
      <c r="AL77">
        <v>7</v>
      </c>
      <c r="AM77">
        <v>7.7</v>
      </c>
      <c r="AN77">
        <v>101.31578947368422</v>
      </c>
      <c r="AP77">
        <v>99.9729632299928</v>
      </c>
    </row>
    <row r="78" spans="2:42" x14ac:dyDescent="0.2">
      <c r="B78" t="s">
        <v>29</v>
      </c>
      <c r="C78" t="str">
        <f t="shared" si="24"/>
        <v>Ct2</v>
      </c>
      <c r="D78">
        <f>C$29</f>
        <v>3</v>
      </c>
      <c r="E78">
        <f t="shared" si="25"/>
        <v>4700000</v>
      </c>
      <c r="G78">
        <f t="shared" si="23"/>
        <v>28050000</v>
      </c>
      <c r="AJ78" t="s">
        <v>32</v>
      </c>
      <c r="AK78" t="s">
        <v>12</v>
      </c>
      <c r="AL78">
        <v>8</v>
      </c>
      <c r="AM78">
        <v>7.2</v>
      </c>
      <c r="AN78">
        <v>98.63013698630138</v>
      </c>
    </row>
    <row r="79" spans="2:42" x14ac:dyDescent="0.2">
      <c r="B79" t="s">
        <v>29</v>
      </c>
      <c r="C79" t="str">
        <f t="shared" si="24"/>
        <v>Ct2</v>
      </c>
      <c r="D79">
        <f>C$30</f>
        <v>6</v>
      </c>
      <c r="E79">
        <f t="shared" si="25"/>
        <v>14000000</v>
      </c>
      <c r="G79">
        <f t="shared" si="23"/>
        <v>9400000</v>
      </c>
      <c r="AJ79" t="s">
        <v>32</v>
      </c>
      <c r="AK79" t="s">
        <v>13</v>
      </c>
      <c r="AL79">
        <v>0</v>
      </c>
      <c r="AM79">
        <v>7.7</v>
      </c>
      <c r="AN79">
        <v>100</v>
      </c>
      <c r="AP79">
        <v>100</v>
      </c>
    </row>
    <row r="80" spans="2:42" x14ac:dyDescent="0.2">
      <c r="B80" t="s">
        <v>29</v>
      </c>
      <c r="C80" t="str">
        <f t="shared" si="24"/>
        <v>Ct2</v>
      </c>
      <c r="D80">
        <f>C$31</f>
        <v>7</v>
      </c>
      <c r="E80">
        <f t="shared" si="25"/>
        <v>4800000</v>
      </c>
      <c r="G80">
        <f t="shared" si="23"/>
        <v>4850000</v>
      </c>
      <c r="AJ80" t="s">
        <v>32</v>
      </c>
      <c r="AK80" t="s">
        <v>13</v>
      </c>
      <c r="AL80">
        <v>1</v>
      </c>
      <c r="AM80">
        <v>7.7</v>
      </c>
      <c r="AN80">
        <v>100</v>
      </c>
      <c r="AP80">
        <v>99.333333333333343</v>
      </c>
    </row>
    <row r="81" spans="2:42" x14ac:dyDescent="0.2">
      <c r="B81" t="s">
        <v>29</v>
      </c>
      <c r="C81" t="str">
        <f t="shared" si="24"/>
        <v>Ct2</v>
      </c>
      <c r="D81">
        <f>C$32</f>
        <v>8</v>
      </c>
      <c r="E81">
        <f t="shared" si="25"/>
        <v>4900000</v>
      </c>
      <c r="AJ81" t="s">
        <v>32</v>
      </c>
      <c r="AK81" t="s">
        <v>13</v>
      </c>
      <c r="AL81">
        <v>2</v>
      </c>
      <c r="AM81">
        <v>7.4</v>
      </c>
      <c r="AN81">
        <v>98.666666666666671</v>
      </c>
      <c r="AP81">
        <v>97.924882629107998</v>
      </c>
    </row>
    <row r="82" spans="2:42" x14ac:dyDescent="0.2">
      <c r="B82" t="s">
        <v>29</v>
      </c>
      <c r="C82" t="str">
        <f>$J$24</f>
        <v>Ct3</v>
      </c>
      <c r="D82">
        <f>$C$26</f>
        <v>0</v>
      </c>
      <c r="E82">
        <f>J26</f>
        <v>1216666.6666666667</v>
      </c>
      <c r="F82">
        <f>(E83-E82)</f>
        <v>3683333.333333333</v>
      </c>
      <c r="G82">
        <f t="shared" ref="G82:G87" si="26">((D83-D82)*(E83-E82))/2+(D83-D82)*E82</f>
        <v>3058333.333333333</v>
      </c>
      <c r="AJ82" t="s">
        <v>32</v>
      </c>
      <c r="AK82" t="s">
        <v>13</v>
      </c>
      <c r="AL82">
        <v>3</v>
      </c>
      <c r="AM82">
        <v>6.9</v>
      </c>
      <c r="AN82">
        <v>97.18309859154931</v>
      </c>
      <c r="AP82">
        <v>275.77464788732397</v>
      </c>
    </row>
    <row r="83" spans="2:42" x14ac:dyDescent="0.2">
      <c r="B83" t="s">
        <v>29</v>
      </c>
      <c r="C83" t="str">
        <f t="shared" ref="C83:C88" si="27">$J$24</f>
        <v>Ct3</v>
      </c>
      <c r="D83">
        <f>$C$27</f>
        <v>1</v>
      </c>
      <c r="E83">
        <f t="shared" ref="E83:E88" si="28">J27</f>
        <v>4900000</v>
      </c>
      <c r="F83">
        <f>(E84-E83)</f>
        <v>-700000</v>
      </c>
      <c r="G83">
        <f t="shared" si="26"/>
        <v>4550000</v>
      </c>
      <c r="AJ83" t="s">
        <v>32</v>
      </c>
      <c r="AK83" t="s">
        <v>13</v>
      </c>
      <c r="AL83">
        <v>6</v>
      </c>
      <c r="AM83">
        <v>6.5</v>
      </c>
      <c r="AN83">
        <v>86.666666666666671</v>
      </c>
      <c r="AP83">
        <v>88.728070175438603</v>
      </c>
    </row>
    <row r="84" spans="2:42" x14ac:dyDescent="0.2">
      <c r="B84" t="s">
        <v>29</v>
      </c>
      <c r="C84" t="str">
        <f t="shared" si="27"/>
        <v>Ct3</v>
      </c>
      <c r="D84">
        <v>2</v>
      </c>
      <c r="E84">
        <f t="shared" si="28"/>
        <v>4200000</v>
      </c>
      <c r="F84">
        <f>(E85-E84)</f>
        <v>1600000</v>
      </c>
      <c r="G84">
        <f t="shared" si="26"/>
        <v>5000000</v>
      </c>
      <c r="AJ84" t="s">
        <v>32</v>
      </c>
      <c r="AK84" t="s">
        <v>13</v>
      </c>
      <c r="AL84">
        <v>7</v>
      </c>
      <c r="AM84">
        <v>6.9</v>
      </c>
      <c r="AN84">
        <v>90.789473684210535</v>
      </c>
      <c r="AP84">
        <v>91.970079307858697</v>
      </c>
    </row>
    <row r="85" spans="2:42" x14ac:dyDescent="0.2">
      <c r="B85" t="s">
        <v>29</v>
      </c>
      <c r="C85" t="str">
        <f t="shared" si="27"/>
        <v>Ct3</v>
      </c>
      <c r="D85">
        <f>C$29</f>
        <v>3</v>
      </c>
      <c r="E85">
        <f t="shared" si="28"/>
        <v>5800000</v>
      </c>
      <c r="G85">
        <f t="shared" si="26"/>
        <v>37200000</v>
      </c>
      <c r="AJ85" t="s">
        <v>32</v>
      </c>
      <c r="AK85" t="s">
        <v>13</v>
      </c>
      <c r="AL85">
        <v>8</v>
      </c>
      <c r="AM85">
        <v>6.8</v>
      </c>
      <c r="AN85">
        <v>93.150684931506845</v>
      </c>
    </row>
    <row r="86" spans="2:42" x14ac:dyDescent="0.2">
      <c r="B86" t="s">
        <v>29</v>
      </c>
      <c r="C86" t="str">
        <f t="shared" si="27"/>
        <v>Ct3</v>
      </c>
      <c r="D86">
        <f>C$30</f>
        <v>6</v>
      </c>
      <c r="E86">
        <f t="shared" si="28"/>
        <v>19000000</v>
      </c>
      <c r="G86">
        <f t="shared" si="26"/>
        <v>12400000</v>
      </c>
      <c r="AJ86" t="s">
        <v>32</v>
      </c>
      <c r="AK86" t="s">
        <v>14</v>
      </c>
      <c r="AL86">
        <v>0</v>
      </c>
      <c r="AM86">
        <v>7.7</v>
      </c>
      <c r="AN86">
        <v>100</v>
      </c>
      <c r="AP86">
        <v>101.2987012987013</v>
      </c>
    </row>
    <row r="87" spans="2:42" x14ac:dyDescent="0.2">
      <c r="B87" t="s">
        <v>29</v>
      </c>
      <c r="C87" t="str">
        <f t="shared" si="27"/>
        <v>Ct3</v>
      </c>
      <c r="D87">
        <f>C$31</f>
        <v>7</v>
      </c>
      <c r="E87">
        <f t="shared" si="28"/>
        <v>5800000</v>
      </c>
      <c r="G87">
        <f t="shared" si="26"/>
        <v>5600000</v>
      </c>
      <c r="AJ87" t="s">
        <v>32</v>
      </c>
      <c r="AK87" t="s">
        <v>14</v>
      </c>
      <c r="AL87">
        <v>1</v>
      </c>
      <c r="AM87">
        <v>7.9</v>
      </c>
      <c r="AN87">
        <v>102.59740259740259</v>
      </c>
      <c r="AP87">
        <v>99.298701298701303</v>
      </c>
    </row>
    <row r="88" spans="2:42" x14ac:dyDescent="0.2">
      <c r="B88" t="s">
        <v>29</v>
      </c>
      <c r="C88" t="str">
        <f t="shared" si="27"/>
        <v>Ct3</v>
      </c>
      <c r="D88">
        <f>C$32</f>
        <v>8</v>
      </c>
      <c r="E88">
        <f t="shared" si="28"/>
        <v>5400000</v>
      </c>
      <c r="AJ88" t="s">
        <v>32</v>
      </c>
      <c r="AK88" t="s">
        <v>14</v>
      </c>
      <c r="AL88">
        <v>2</v>
      </c>
      <c r="AM88">
        <v>7.2</v>
      </c>
      <c r="AN88">
        <v>96.000000000000014</v>
      </c>
      <c r="AP88">
        <v>97.295774647887328</v>
      </c>
    </row>
    <row r="89" spans="2:42" x14ac:dyDescent="0.2">
      <c r="B89" t="s">
        <v>29</v>
      </c>
      <c r="C89" t="str">
        <f>$K$24</f>
        <v>Ct4</v>
      </c>
      <c r="D89">
        <f>$C$26</f>
        <v>0</v>
      </c>
      <c r="E89">
        <f>K26</f>
        <v>1216666.6666666667</v>
      </c>
      <c r="F89">
        <f>(E90-E89)</f>
        <v>4783333.333333333</v>
      </c>
      <c r="G89">
        <f t="shared" ref="G89:G94" si="29">((D90-D89)*(E90-E89))/2+(D90-D89)*E89</f>
        <v>3608333.333333333</v>
      </c>
      <c r="AJ89" t="s">
        <v>32</v>
      </c>
      <c r="AK89" t="s">
        <v>14</v>
      </c>
      <c r="AL89">
        <v>3</v>
      </c>
      <c r="AM89">
        <v>7</v>
      </c>
      <c r="AN89">
        <v>98.591549295774655</v>
      </c>
      <c r="AP89">
        <v>275.88732394366201</v>
      </c>
    </row>
    <row r="90" spans="2:42" x14ac:dyDescent="0.2">
      <c r="B90" t="s">
        <v>29</v>
      </c>
      <c r="C90" t="str">
        <f t="shared" ref="C90:C95" si="30">$K$24</f>
        <v>Ct4</v>
      </c>
      <c r="D90">
        <f>$C$27</f>
        <v>1</v>
      </c>
      <c r="E90">
        <f t="shared" ref="E90:E95" si="31">K27</f>
        <v>6000000</v>
      </c>
      <c r="F90">
        <f>(E91-E90)</f>
        <v>-600000</v>
      </c>
      <c r="G90">
        <f t="shared" si="29"/>
        <v>5700000</v>
      </c>
      <c r="AJ90" t="s">
        <v>32</v>
      </c>
      <c r="AK90" t="s">
        <v>14</v>
      </c>
      <c r="AL90">
        <v>6</v>
      </c>
      <c r="AM90">
        <v>6.4</v>
      </c>
      <c r="AN90">
        <v>85.333333333333343</v>
      </c>
      <c r="AP90">
        <v>87.403508771929836</v>
      </c>
    </row>
    <row r="91" spans="2:42" x14ac:dyDescent="0.2">
      <c r="B91" t="s">
        <v>29</v>
      </c>
      <c r="C91" t="str">
        <f t="shared" si="30"/>
        <v>Ct4</v>
      </c>
      <c r="D91">
        <v>2</v>
      </c>
      <c r="E91">
        <f t="shared" si="31"/>
        <v>5400000</v>
      </c>
      <c r="F91">
        <f>(E92-E91)</f>
        <v>-500000</v>
      </c>
      <c r="G91">
        <f t="shared" si="29"/>
        <v>5150000</v>
      </c>
      <c r="AJ91" t="s">
        <v>32</v>
      </c>
      <c r="AK91" t="s">
        <v>14</v>
      </c>
      <c r="AL91">
        <v>7</v>
      </c>
      <c r="AM91">
        <v>6.8</v>
      </c>
      <c r="AN91">
        <v>89.473684210526315</v>
      </c>
      <c r="AP91">
        <v>88.572458543619319</v>
      </c>
    </row>
    <row r="92" spans="2:42" x14ac:dyDescent="0.2">
      <c r="B92" t="s">
        <v>29</v>
      </c>
      <c r="C92" t="str">
        <f t="shared" si="30"/>
        <v>Ct4</v>
      </c>
      <c r="D92">
        <f>C$29</f>
        <v>3</v>
      </c>
      <c r="E92">
        <f t="shared" si="31"/>
        <v>4900000</v>
      </c>
      <c r="G92">
        <f t="shared" si="29"/>
        <v>19800000</v>
      </c>
      <c r="AJ92" t="s">
        <v>32</v>
      </c>
      <c r="AK92" t="s">
        <v>14</v>
      </c>
      <c r="AL92">
        <v>8</v>
      </c>
      <c r="AM92">
        <v>6.4</v>
      </c>
      <c r="AN92">
        <v>87.671232876712338</v>
      </c>
    </row>
    <row r="93" spans="2:42" x14ac:dyDescent="0.2">
      <c r="B93" t="s">
        <v>29</v>
      </c>
      <c r="C93" t="str">
        <f t="shared" si="30"/>
        <v>Ct4</v>
      </c>
      <c r="D93">
        <f>C$30</f>
        <v>6</v>
      </c>
      <c r="E93">
        <f t="shared" si="31"/>
        <v>8300000</v>
      </c>
      <c r="G93">
        <f t="shared" si="29"/>
        <v>7100000</v>
      </c>
      <c r="AJ93" t="s">
        <v>32</v>
      </c>
      <c r="AK93" t="s">
        <v>15</v>
      </c>
      <c r="AL93">
        <v>0</v>
      </c>
      <c r="AM93">
        <v>7.7</v>
      </c>
      <c r="AN93">
        <v>100</v>
      </c>
      <c r="AP93">
        <v>100.64935064935065</v>
      </c>
    </row>
    <row r="94" spans="2:42" x14ac:dyDescent="0.2">
      <c r="B94" t="s">
        <v>29</v>
      </c>
      <c r="C94" t="str">
        <f t="shared" si="30"/>
        <v>Ct4</v>
      </c>
      <c r="D94">
        <f>C$31</f>
        <v>7</v>
      </c>
      <c r="E94">
        <f t="shared" si="31"/>
        <v>5900000</v>
      </c>
      <c r="G94">
        <f t="shared" si="29"/>
        <v>5550000</v>
      </c>
      <c r="AJ94" t="s">
        <v>32</v>
      </c>
      <c r="AK94" t="s">
        <v>15</v>
      </c>
      <c r="AL94">
        <v>1</v>
      </c>
      <c r="AM94">
        <v>7.8</v>
      </c>
      <c r="AN94">
        <v>101.29870129870129</v>
      </c>
      <c r="AP94">
        <v>98.649350649350652</v>
      </c>
    </row>
    <row r="95" spans="2:42" x14ac:dyDescent="0.2">
      <c r="B95" t="s">
        <v>29</v>
      </c>
      <c r="C95" t="str">
        <f t="shared" si="30"/>
        <v>Ct4</v>
      </c>
      <c r="D95">
        <f>C$32</f>
        <v>8</v>
      </c>
      <c r="E95">
        <f t="shared" si="31"/>
        <v>5200000</v>
      </c>
      <c r="H95" t="s">
        <v>144</v>
      </c>
      <c r="AJ95" t="s">
        <v>32</v>
      </c>
      <c r="AK95" t="s">
        <v>15</v>
      </c>
      <c r="AL95">
        <v>2</v>
      </c>
      <c r="AM95">
        <v>7.2</v>
      </c>
      <c r="AN95">
        <v>96.000000000000014</v>
      </c>
      <c r="AP95">
        <v>95.18309859154931</v>
      </c>
    </row>
    <row r="96" spans="2:42" x14ac:dyDescent="0.2">
      <c r="B96" t="s">
        <v>30</v>
      </c>
      <c r="C96" t="str">
        <f>$L$24</f>
        <v>At(Ct)1</v>
      </c>
      <c r="D96">
        <f>$C$26</f>
        <v>0</v>
      </c>
      <c r="E96">
        <f>L26</f>
        <v>1916666.6666666667</v>
      </c>
      <c r="F96">
        <f>(E97-E96)</f>
        <v>8083333.333333333</v>
      </c>
      <c r="G96">
        <f t="shared" ref="G96:G101" si="32">((D97-D96)*(E97-E96))/2+(D97-D96)*E96</f>
        <v>5958333.333333333</v>
      </c>
      <c r="H96">
        <f>E96+E124</f>
        <v>3133333.3333333335</v>
      </c>
      <c r="AJ96" t="s">
        <v>32</v>
      </c>
      <c r="AK96" t="s">
        <v>15</v>
      </c>
      <c r="AL96">
        <v>3</v>
      </c>
      <c r="AM96">
        <v>6.7</v>
      </c>
      <c r="AN96">
        <v>94.366197183098592</v>
      </c>
      <c r="AP96">
        <v>267.54929577464787</v>
      </c>
    </row>
    <row r="97" spans="2:42" x14ac:dyDescent="0.2">
      <c r="B97" t="s">
        <v>30</v>
      </c>
      <c r="C97" t="str">
        <f t="shared" ref="C97:C102" si="33">$L$24</f>
        <v>At(Ct)1</v>
      </c>
      <c r="D97">
        <f>$C$27</f>
        <v>1</v>
      </c>
      <c r="E97">
        <f t="shared" ref="E97:E102" si="34">L27</f>
        <v>10000000</v>
      </c>
      <c r="F97">
        <f>(E98-E97)</f>
        <v>32000000</v>
      </c>
      <c r="G97">
        <f t="shared" si="32"/>
        <v>26000000</v>
      </c>
      <c r="H97">
        <f t="shared" ref="H97:H123" si="35">E97+E125</f>
        <v>16900000</v>
      </c>
      <c r="AJ97" t="s">
        <v>32</v>
      </c>
      <c r="AK97" t="s">
        <v>15</v>
      </c>
      <c r="AL97">
        <v>6</v>
      </c>
      <c r="AM97">
        <v>6.3</v>
      </c>
      <c r="AN97">
        <v>84</v>
      </c>
      <c r="AP97">
        <v>85.421052631578959</v>
      </c>
    </row>
    <row r="98" spans="2:42" x14ac:dyDescent="0.2">
      <c r="B98" t="s">
        <v>30</v>
      </c>
      <c r="C98" t="str">
        <f t="shared" si="33"/>
        <v>At(Ct)1</v>
      </c>
      <c r="D98">
        <v>2</v>
      </c>
      <c r="E98">
        <f t="shared" si="34"/>
        <v>42000000</v>
      </c>
      <c r="F98">
        <f>(E99-E98)</f>
        <v>148000000</v>
      </c>
      <c r="G98">
        <f t="shared" si="32"/>
        <v>116000000</v>
      </c>
      <c r="H98">
        <f t="shared" si="35"/>
        <v>51000000</v>
      </c>
      <c r="AJ98" t="s">
        <v>32</v>
      </c>
      <c r="AK98" t="s">
        <v>15</v>
      </c>
      <c r="AL98">
        <v>7</v>
      </c>
      <c r="AM98">
        <v>6.6</v>
      </c>
      <c r="AN98">
        <v>86.842105263157904</v>
      </c>
      <c r="AP98">
        <v>86.571737563085804</v>
      </c>
    </row>
    <row r="99" spans="2:42" x14ac:dyDescent="0.2">
      <c r="B99" t="s">
        <v>30</v>
      </c>
      <c r="C99" t="str">
        <f t="shared" si="33"/>
        <v>At(Ct)1</v>
      </c>
      <c r="D99">
        <f>C$29</f>
        <v>3</v>
      </c>
      <c r="E99">
        <f t="shared" si="34"/>
        <v>190000000</v>
      </c>
      <c r="G99">
        <f t="shared" si="32"/>
        <v>1020000000</v>
      </c>
      <c r="H99">
        <f t="shared" si="35"/>
        <v>196800000</v>
      </c>
      <c r="AJ99" t="s">
        <v>32</v>
      </c>
      <c r="AK99" t="s">
        <v>15</v>
      </c>
      <c r="AL99">
        <v>8</v>
      </c>
      <c r="AM99">
        <v>6.3</v>
      </c>
      <c r="AN99">
        <v>86.301369863013704</v>
      </c>
    </row>
    <row r="100" spans="2:42" x14ac:dyDescent="0.2">
      <c r="B100" t="s">
        <v>30</v>
      </c>
      <c r="C100" t="str">
        <f t="shared" si="33"/>
        <v>At(Ct)1</v>
      </c>
      <c r="D100">
        <f>C$30</f>
        <v>6</v>
      </c>
      <c r="E100">
        <f t="shared" si="34"/>
        <v>490000000</v>
      </c>
      <c r="G100">
        <f t="shared" si="32"/>
        <v>345000000</v>
      </c>
      <c r="H100">
        <f t="shared" si="35"/>
        <v>519000000</v>
      </c>
      <c r="AJ100" t="s">
        <v>130</v>
      </c>
      <c r="AK100" t="s">
        <v>90</v>
      </c>
      <c r="AL100">
        <v>0</v>
      </c>
      <c r="AM100">
        <v>7.7</v>
      </c>
      <c r="AN100">
        <v>100</v>
      </c>
      <c r="AP100">
        <v>98.701298701298697</v>
      </c>
    </row>
    <row r="101" spans="2:42" x14ac:dyDescent="0.2">
      <c r="B101" t="s">
        <v>30</v>
      </c>
      <c r="C101" t="str">
        <f t="shared" si="33"/>
        <v>At(Ct)1</v>
      </c>
      <c r="D101">
        <f>C$31</f>
        <v>7</v>
      </c>
      <c r="E101">
        <f t="shared" si="34"/>
        <v>200000000</v>
      </c>
      <c r="G101">
        <f t="shared" si="32"/>
        <v>235000000</v>
      </c>
      <c r="H101">
        <f t="shared" si="35"/>
        <v>210000000</v>
      </c>
      <c r="AJ101" t="s">
        <v>130</v>
      </c>
      <c r="AK101" t="s">
        <v>90</v>
      </c>
      <c r="AL101">
        <v>1</v>
      </c>
      <c r="AM101">
        <v>7.5</v>
      </c>
      <c r="AN101">
        <v>97.402597402597408</v>
      </c>
      <c r="AP101">
        <v>92.701298701298697</v>
      </c>
    </row>
    <row r="102" spans="2:42" x14ac:dyDescent="0.2">
      <c r="B102" t="s">
        <v>30</v>
      </c>
      <c r="C102" t="str">
        <f t="shared" si="33"/>
        <v>At(Ct)1</v>
      </c>
      <c r="D102">
        <f>C$32</f>
        <v>8</v>
      </c>
      <c r="E102">
        <f t="shared" si="34"/>
        <v>270000000</v>
      </c>
      <c r="H102">
        <f t="shared" si="35"/>
        <v>281000000</v>
      </c>
      <c r="AJ102" t="s">
        <v>130</v>
      </c>
      <c r="AK102" t="s">
        <v>90</v>
      </c>
      <c r="AL102">
        <v>2</v>
      </c>
      <c r="AM102">
        <v>6.6</v>
      </c>
      <c r="AN102">
        <v>88</v>
      </c>
      <c r="AP102">
        <v>88.366197183098592</v>
      </c>
    </row>
    <row r="103" spans="2:42" x14ac:dyDescent="0.2">
      <c r="B103" t="s">
        <v>30</v>
      </c>
      <c r="C103" t="str">
        <f>$M$24</f>
        <v>At(Ct)2</v>
      </c>
      <c r="D103">
        <f>$C$26</f>
        <v>0</v>
      </c>
      <c r="E103">
        <f>M26</f>
        <v>1916666.6666666667</v>
      </c>
      <c r="F103">
        <f>(E104-E103)</f>
        <v>4083333.333333333</v>
      </c>
      <c r="G103">
        <f t="shared" ref="G103:G108" si="36">((D104-D103)*(E104-E103))/2+(D104-D103)*E103</f>
        <v>3958333.333333333</v>
      </c>
      <c r="H103">
        <f t="shared" si="35"/>
        <v>3133333.3333333335</v>
      </c>
      <c r="AJ103" t="s">
        <v>130</v>
      </c>
      <c r="AK103" t="s">
        <v>90</v>
      </c>
      <c r="AL103">
        <v>3</v>
      </c>
      <c r="AM103">
        <v>6.3</v>
      </c>
      <c r="AN103">
        <v>88.732394366197184</v>
      </c>
      <c r="AP103">
        <v>241.0985915492958</v>
      </c>
    </row>
    <row r="104" spans="2:42" x14ac:dyDescent="0.2">
      <c r="B104" t="s">
        <v>30</v>
      </c>
      <c r="C104" t="str">
        <f t="shared" ref="C104:C109" si="37">$M$24</f>
        <v>At(Ct)2</v>
      </c>
      <c r="D104">
        <f>$C$27</f>
        <v>1</v>
      </c>
      <c r="E104">
        <f t="shared" ref="E104:E109" si="38">M27</f>
        <v>6000000</v>
      </c>
      <c r="F104">
        <f>(E105-E104)</f>
        <v>36000000</v>
      </c>
      <c r="G104">
        <f t="shared" si="36"/>
        <v>24000000</v>
      </c>
      <c r="H104">
        <f t="shared" si="35"/>
        <v>14300000</v>
      </c>
      <c r="AJ104" t="s">
        <v>130</v>
      </c>
      <c r="AK104" t="s">
        <v>90</v>
      </c>
      <c r="AL104">
        <v>6</v>
      </c>
      <c r="AM104">
        <v>5.4</v>
      </c>
      <c r="AN104">
        <v>72.000000000000014</v>
      </c>
      <c r="AP104">
        <v>73.500000000000014</v>
      </c>
    </row>
    <row r="105" spans="2:42" x14ac:dyDescent="0.2">
      <c r="B105" t="s">
        <v>30</v>
      </c>
      <c r="C105" t="str">
        <f t="shared" si="37"/>
        <v>At(Ct)2</v>
      </c>
      <c r="D105">
        <v>2</v>
      </c>
      <c r="E105">
        <f t="shared" si="38"/>
        <v>42000000</v>
      </c>
      <c r="F105">
        <f>(E106-E105)</f>
        <v>188000000</v>
      </c>
      <c r="G105">
        <f t="shared" si="36"/>
        <v>136000000</v>
      </c>
      <c r="H105">
        <f t="shared" si="35"/>
        <v>62000000</v>
      </c>
      <c r="AJ105" t="s">
        <v>130</v>
      </c>
      <c r="AK105" t="s">
        <v>90</v>
      </c>
      <c r="AL105">
        <v>7</v>
      </c>
      <c r="AM105">
        <v>5.7</v>
      </c>
      <c r="AN105">
        <v>75.000000000000014</v>
      </c>
      <c r="AP105">
        <v>73.116438356164394</v>
      </c>
    </row>
    <row r="106" spans="2:42" x14ac:dyDescent="0.2">
      <c r="B106" t="s">
        <v>30</v>
      </c>
      <c r="C106" t="str">
        <f t="shared" si="37"/>
        <v>At(Ct)2</v>
      </c>
      <c r="D106">
        <f>C$29</f>
        <v>3</v>
      </c>
      <c r="E106">
        <f t="shared" si="38"/>
        <v>230000000</v>
      </c>
      <c r="G106">
        <f t="shared" si="36"/>
        <v>885000000</v>
      </c>
      <c r="H106">
        <f t="shared" si="35"/>
        <v>237900000</v>
      </c>
      <c r="AJ106" t="s">
        <v>130</v>
      </c>
      <c r="AK106" t="s">
        <v>90</v>
      </c>
      <c r="AL106">
        <v>8</v>
      </c>
      <c r="AM106">
        <v>5.2</v>
      </c>
      <c r="AN106">
        <v>71.232876712328775</v>
      </c>
    </row>
    <row r="107" spans="2:42" x14ac:dyDescent="0.2">
      <c r="B107" t="s">
        <v>30</v>
      </c>
      <c r="C107" t="str">
        <f t="shared" si="37"/>
        <v>At(Ct)2</v>
      </c>
      <c r="D107">
        <f>C$30</f>
        <v>6</v>
      </c>
      <c r="E107">
        <f t="shared" si="38"/>
        <v>360000000</v>
      </c>
      <c r="G107">
        <f t="shared" si="36"/>
        <v>285000000</v>
      </c>
      <c r="H107">
        <f t="shared" si="35"/>
        <v>384000000</v>
      </c>
      <c r="AJ107" t="s">
        <v>130</v>
      </c>
      <c r="AK107" t="s">
        <v>91</v>
      </c>
      <c r="AL107">
        <v>0</v>
      </c>
      <c r="AM107">
        <v>7.7</v>
      </c>
      <c r="AN107">
        <v>100</v>
      </c>
      <c r="AP107">
        <v>101.94805194805194</v>
      </c>
    </row>
    <row r="108" spans="2:42" x14ac:dyDescent="0.2">
      <c r="B108" t="s">
        <v>30</v>
      </c>
      <c r="C108" t="str">
        <f t="shared" si="37"/>
        <v>At(Ct)2</v>
      </c>
      <c r="D108">
        <f>C$31</f>
        <v>7</v>
      </c>
      <c r="E108">
        <f t="shared" si="38"/>
        <v>210000000</v>
      </c>
      <c r="G108">
        <f t="shared" si="36"/>
        <v>200000000</v>
      </c>
      <c r="H108">
        <f t="shared" si="35"/>
        <v>228000000</v>
      </c>
      <c r="AJ108" t="s">
        <v>130</v>
      </c>
      <c r="AK108" t="s">
        <v>91</v>
      </c>
      <c r="AL108">
        <v>1</v>
      </c>
      <c r="AM108">
        <v>8</v>
      </c>
      <c r="AN108">
        <v>103.89610389610388</v>
      </c>
      <c r="AP108">
        <v>99.948051948051955</v>
      </c>
    </row>
    <row r="109" spans="2:42" x14ac:dyDescent="0.2">
      <c r="B109" t="s">
        <v>30</v>
      </c>
      <c r="C109" t="str">
        <f t="shared" si="37"/>
        <v>At(Ct)2</v>
      </c>
      <c r="D109">
        <f>C$32</f>
        <v>8</v>
      </c>
      <c r="E109">
        <f t="shared" si="38"/>
        <v>190000000</v>
      </c>
      <c r="H109">
        <f t="shared" si="35"/>
        <v>205000000</v>
      </c>
      <c r="AJ109" t="s">
        <v>130</v>
      </c>
      <c r="AK109" t="s">
        <v>91</v>
      </c>
      <c r="AL109">
        <v>2</v>
      </c>
      <c r="AM109">
        <v>7.2</v>
      </c>
      <c r="AN109">
        <v>96.000000000000014</v>
      </c>
      <c r="AP109">
        <v>93.774647887323951</v>
      </c>
    </row>
    <row r="110" spans="2:42" x14ac:dyDescent="0.2">
      <c r="B110" t="s">
        <v>30</v>
      </c>
      <c r="C110" t="str">
        <f>$N$24</f>
        <v>At(Ct)3</v>
      </c>
      <c r="D110">
        <f>$C$26</f>
        <v>0</v>
      </c>
      <c r="E110">
        <f>N26</f>
        <v>1916666.6666666667</v>
      </c>
      <c r="F110">
        <f>(E111-E110)</f>
        <v>2083333.3333333333</v>
      </c>
      <c r="G110">
        <f t="shared" ref="G110:G115" si="39">((D111-D110)*(E111-E110))/2+(D111-D110)*E110</f>
        <v>2958333.3333333335</v>
      </c>
      <c r="H110">
        <f t="shared" si="35"/>
        <v>3133333.3333333335</v>
      </c>
      <c r="AJ110" t="s">
        <v>130</v>
      </c>
      <c r="AK110" t="s">
        <v>91</v>
      </c>
      <c r="AL110">
        <v>3</v>
      </c>
      <c r="AM110">
        <v>6.5</v>
      </c>
      <c r="AN110">
        <v>91.549295774647888</v>
      </c>
      <c r="AP110">
        <v>249.32394366197184</v>
      </c>
    </row>
    <row r="111" spans="2:42" x14ac:dyDescent="0.2">
      <c r="B111" t="s">
        <v>30</v>
      </c>
      <c r="C111" t="str">
        <f t="shared" ref="C111:C116" si="40">$N$24</f>
        <v>At(Ct)3</v>
      </c>
      <c r="D111">
        <f>$C$27</f>
        <v>1</v>
      </c>
      <c r="E111">
        <f t="shared" ref="E111:E116" si="41">N27</f>
        <v>4000000</v>
      </c>
      <c r="F111">
        <f>(E112-E111)</f>
        <v>33000000</v>
      </c>
      <c r="G111">
        <f t="shared" si="39"/>
        <v>20500000</v>
      </c>
      <c r="H111">
        <f t="shared" si="35"/>
        <v>11300000</v>
      </c>
      <c r="AJ111" t="s">
        <v>130</v>
      </c>
      <c r="AK111" t="s">
        <v>91</v>
      </c>
      <c r="AL111">
        <v>6</v>
      </c>
      <c r="AM111">
        <v>5.6</v>
      </c>
      <c r="AN111">
        <v>74.666666666666657</v>
      </c>
      <c r="AP111">
        <v>76.807017543859644</v>
      </c>
    </row>
    <row r="112" spans="2:42" x14ac:dyDescent="0.2">
      <c r="B112" t="s">
        <v>30</v>
      </c>
      <c r="C112" t="str">
        <f t="shared" si="40"/>
        <v>At(Ct)3</v>
      </c>
      <c r="D112">
        <v>2</v>
      </c>
      <c r="E112">
        <f t="shared" si="41"/>
        <v>37000000</v>
      </c>
      <c r="F112">
        <f>(E113-E112)</f>
        <v>193000000</v>
      </c>
      <c r="G112">
        <f t="shared" si="39"/>
        <v>133500000</v>
      </c>
      <c r="H112">
        <f t="shared" si="35"/>
        <v>45000000</v>
      </c>
      <c r="AJ112" t="s">
        <v>130</v>
      </c>
      <c r="AK112" t="s">
        <v>91</v>
      </c>
      <c r="AL112">
        <v>7</v>
      </c>
      <c r="AM112">
        <v>6</v>
      </c>
      <c r="AN112">
        <v>78.94736842105263</v>
      </c>
      <c r="AP112">
        <v>77.829848594087963</v>
      </c>
    </row>
    <row r="113" spans="2:42" x14ac:dyDescent="0.2">
      <c r="B113" t="s">
        <v>30</v>
      </c>
      <c r="C113" t="str">
        <f t="shared" si="40"/>
        <v>At(Ct)3</v>
      </c>
      <c r="D113">
        <f>C$29</f>
        <v>3</v>
      </c>
      <c r="E113">
        <f t="shared" si="41"/>
        <v>230000000</v>
      </c>
      <c r="G113">
        <f t="shared" si="39"/>
        <v>840000000</v>
      </c>
      <c r="H113">
        <f t="shared" si="35"/>
        <v>239700000</v>
      </c>
      <c r="AJ113" t="s">
        <v>130</v>
      </c>
      <c r="AK113" t="s">
        <v>91</v>
      </c>
      <c r="AL113">
        <v>8</v>
      </c>
      <c r="AM113">
        <v>5.6</v>
      </c>
      <c r="AN113">
        <v>76.712328767123282</v>
      </c>
    </row>
    <row r="114" spans="2:42" x14ac:dyDescent="0.2">
      <c r="B114" t="s">
        <v>30</v>
      </c>
      <c r="C114" t="str">
        <f t="shared" si="40"/>
        <v>At(Ct)3</v>
      </c>
      <c r="D114">
        <f>C$30</f>
        <v>6</v>
      </c>
      <c r="E114">
        <f t="shared" si="41"/>
        <v>330000000</v>
      </c>
      <c r="G114">
        <f t="shared" si="39"/>
        <v>275000000</v>
      </c>
      <c r="H114">
        <f t="shared" si="35"/>
        <v>340000000</v>
      </c>
      <c r="AJ114" t="s">
        <v>130</v>
      </c>
      <c r="AK114" t="s">
        <v>92</v>
      </c>
      <c r="AL114">
        <v>0</v>
      </c>
      <c r="AM114">
        <v>7.7</v>
      </c>
      <c r="AN114">
        <v>100</v>
      </c>
      <c r="AP114">
        <v>100</v>
      </c>
    </row>
    <row r="115" spans="2:42" x14ac:dyDescent="0.2">
      <c r="B115" t="s">
        <v>30</v>
      </c>
      <c r="C115" t="str">
        <f t="shared" si="40"/>
        <v>At(Ct)3</v>
      </c>
      <c r="D115">
        <f>C$31</f>
        <v>7</v>
      </c>
      <c r="E115">
        <f t="shared" si="41"/>
        <v>220000000</v>
      </c>
      <c r="G115">
        <f t="shared" si="39"/>
        <v>180000000</v>
      </c>
      <c r="H115">
        <f t="shared" si="35"/>
        <v>239000000</v>
      </c>
      <c r="AJ115" t="s">
        <v>130</v>
      </c>
      <c r="AK115" t="s">
        <v>92</v>
      </c>
      <c r="AL115">
        <v>1</v>
      </c>
      <c r="AM115">
        <v>7.7</v>
      </c>
      <c r="AN115">
        <v>100</v>
      </c>
      <c r="AP115">
        <v>96</v>
      </c>
    </row>
    <row r="116" spans="2:42" x14ac:dyDescent="0.2">
      <c r="B116" t="s">
        <v>30</v>
      </c>
      <c r="C116" t="str">
        <f t="shared" si="40"/>
        <v>At(Ct)3</v>
      </c>
      <c r="D116">
        <f>C$32</f>
        <v>8</v>
      </c>
      <c r="E116">
        <f t="shared" si="41"/>
        <v>140000000</v>
      </c>
      <c r="H116">
        <f t="shared" si="35"/>
        <v>148500000</v>
      </c>
      <c r="AJ116" t="s">
        <v>130</v>
      </c>
      <c r="AK116" t="s">
        <v>92</v>
      </c>
      <c r="AL116">
        <v>2</v>
      </c>
      <c r="AM116">
        <v>6.9</v>
      </c>
      <c r="AN116">
        <v>92</v>
      </c>
      <c r="AP116">
        <v>93.183098591549296</v>
      </c>
    </row>
    <row r="117" spans="2:42" x14ac:dyDescent="0.2">
      <c r="B117" t="s">
        <v>30</v>
      </c>
      <c r="C117" t="str">
        <f>$O$24</f>
        <v>At(Ct)4</v>
      </c>
      <c r="D117">
        <f>$C$26</f>
        <v>0</v>
      </c>
      <c r="E117">
        <f>O26</f>
        <v>1916666.6666666667</v>
      </c>
      <c r="F117">
        <f>(E118-E117)</f>
        <v>11083333.333333334</v>
      </c>
      <c r="G117">
        <f t="shared" ref="G117:G122" si="42">((D118-D117)*(E118-E117))/2+(D118-D117)*E117</f>
        <v>7458333.333333334</v>
      </c>
      <c r="H117">
        <f t="shared" si="35"/>
        <v>3133333.3333333335</v>
      </c>
      <c r="AJ117" t="s">
        <v>130</v>
      </c>
      <c r="AK117" t="s">
        <v>92</v>
      </c>
      <c r="AL117">
        <v>3</v>
      </c>
      <c r="AM117">
        <v>6.7</v>
      </c>
      <c r="AN117">
        <v>94.366197183098592</v>
      </c>
      <c r="AP117">
        <v>257.54929577464787</v>
      </c>
    </row>
    <row r="118" spans="2:42" x14ac:dyDescent="0.2">
      <c r="B118" t="s">
        <v>30</v>
      </c>
      <c r="C118" t="str">
        <f t="shared" ref="C118:C123" si="43">$O$24</f>
        <v>At(Ct)4</v>
      </c>
      <c r="D118">
        <f>$C$27</f>
        <v>1</v>
      </c>
      <c r="E118">
        <f t="shared" ref="E118:E123" si="44">O27</f>
        <v>13000000</v>
      </c>
      <c r="F118">
        <f>(E119-E118)</f>
        <v>21000000</v>
      </c>
      <c r="G118">
        <f t="shared" si="42"/>
        <v>23500000</v>
      </c>
      <c r="H118">
        <f t="shared" si="35"/>
        <v>21900000</v>
      </c>
      <c r="AJ118" t="s">
        <v>130</v>
      </c>
      <c r="AK118" t="s">
        <v>92</v>
      </c>
      <c r="AL118">
        <v>6</v>
      </c>
      <c r="AM118">
        <v>5.8</v>
      </c>
      <c r="AN118">
        <v>77.333333333333329</v>
      </c>
      <c r="AP118">
        <v>78.140350877192986</v>
      </c>
    </row>
    <row r="119" spans="2:42" x14ac:dyDescent="0.2">
      <c r="B119" t="s">
        <v>30</v>
      </c>
      <c r="C119" t="str">
        <f t="shared" si="43"/>
        <v>At(Ct)4</v>
      </c>
      <c r="D119">
        <v>2</v>
      </c>
      <c r="E119">
        <f t="shared" si="44"/>
        <v>34000000</v>
      </c>
      <c r="F119">
        <f>(E120-E119)</f>
        <v>256000000</v>
      </c>
      <c r="G119">
        <f t="shared" si="42"/>
        <v>162000000</v>
      </c>
      <c r="H119">
        <f t="shared" si="35"/>
        <v>48000000</v>
      </c>
      <c r="AJ119" t="s">
        <v>130</v>
      </c>
      <c r="AK119" t="s">
        <v>92</v>
      </c>
      <c r="AL119">
        <v>7</v>
      </c>
      <c r="AM119">
        <v>6</v>
      </c>
      <c r="AN119">
        <v>78.94736842105263</v>
      </c>
      <c r="AP119">
        <v>79.199711607786583</v>
      </c>
    </row>
    <row r="120" spans="2:42" x14ac:dyDescent="0.2">
      <c r="B120" t="s">
        <v>30</v>
      </c>
      <c r="C120" t="str">
        <f t="shared" si="43"/>
        <v>At(Ct)4</v>
      </c>
      <c r="D120">
        <f>C$29</f>
        <v>3</v>
      </c>
      <c r="E120">
        <f t="shared" si="44"/>
        <v>290000000</v>
      </c>
      <c r="G120">
        <f t="shared" si="42"/>
        <v>1125000000</v>
      </c>
      <c r="H120">
        <f t="shared" si="35"/>
        <v>298000000</v>
      </c>
      <c r="AJ120" t="s">
        <v>130</v>
      </c>
      <c r="AK120" t="s">
        <v>92</v>
      </c>
      <c r="AL120">
        <v>8</v>
      </c>
      <c r="AM120">
        <v>5.8</v>
      </c>
      <c r="AN120">
        <v>79.452054794520549</v>
      </c>
    </row>
    <row r="121" spans="2:42" x14ac:dyDescent="0.2">
      <c r="B121" t="s">
        <v>30</v>
      </c>
      <c r="C121" t="str">
        <f t="shared" si="43"/>
        <v>At(Ct)4</v>
      </c>
      <c r="D121">
        <f>C$30</f>
        <v>6</v>
      </c>
      <c r="E121">
        <f t="shared" si="44"/>
        <v>460000000</v>
      </c>
      <c r="G121">
        <f t="shared" si="42"/>
        <v>340000000</v>
      </c>
      <c r="H121">
        <f t="shared" si="35"/>
        <v>473000000</v>
      </c>
      <c r="AJ121" t="s">
        <v>130</v>
      </c>
      <c r="AK121" t="s">
        <v>93</v>
      </c>
      <c r="AL121">
        <v>0</v>
      </c>
      <c r="AM121">
        <v>7.7</v>
      </c>
      <c r="AN121">
        <v>100</v>
      </c>
      <c r="AP121">
        <v>98.701298701298697</v>
      </c>
    </row>
    <row r="122" spans="2:42" x14ac:dyDescent="0.2">
      <c r="B122" t="s">
        <v>30</v>
      </c>
      <c r="C122" t="str">
        <f t="shared" si="43"/>
        <v>At(Ct)4</v>
      </c>
      <c r="D122">
        <f>C$31</f>
        <v>7</v>
      </c>
      <c r="E122">
        <f t="shared" si="44"/>
        <v>220000000</v>
      </c>
      <c r="G122">
        <f t="shared" si="42"/>
        <v>190000000</v>
      </c>
      <c r="H122">
        <f t="shared" si="35"/>
        <v>240000000</v>
      </c>
      <c r="AJ122" t="s">
        <v>130</v>
      </c>
      <c r="AK122" t="s">
        <v>93</v>
      </c>
      <c r="AL122">
        <v>1</v>
      </c>
      <c r="AM122">
        <v>7.5</v>
      </c>
      <c r="AN122">
        <v>97.402597402597408</v>
      </c>
      <c r="AP122">
        <v>96.701298701298711</v>
      </c>
    </row>
    <row r="123" spans="2:42" x14ac:dyDescent="0.2">
      <c r="B123" t="s">
        <v>30</v>
      </c>
      <c r="C123" t="str">
        <f t="shared" si="43"/>
        <v>At(Ct)4</v>
      </c>
      <c r="D123">
        <f>C$32</f>
        <v>8</v>
      </c>
      <c r="E123">
        <f t="shared" si="44"/>
        <v>160000000</v>
      </c>
      <c r="H123">
        <f t="shared" si="35"/>
        <v>170400000</v>
      </c>
      <c r="AJ123" t="s">
        <v>130</v>
      </c>
      <c r="AK123" t="s">
        <v>93</v>
      </c>
      <c r="AL123">
        <v>2</v>
      </c>
      <c r="AM123">
        <v>7.2</v>
      </c>
      <c r="AN123">
        <v>96.000000000000014</v>
      </c>
      <c r="AP123">
        <v>93.774647887323951</v>
      </c>
    </row>
    <row r="124" spans="2:42" x14ac:dyDescent="0.2">
      <c r="B124" t="s">
        <v>30</v>
      </c>
      <c r="C124" t="str">
        <f>$P$24</f>
        <v>Ct(At)1</v>
      </c>
      <c r="D124">
        <f>$C$26</f>
        <v>0</v>
      </c>
      <c r="E124">
        <f>P26</f>
        <v>1216666.6666666667</v>
      </c>
      <c r="F124">
        <f>(E125-E124)</f>
        <v>5683333.333333333</v>
      </c>
      <c r="G124">
        <f t="shared" ref="G124:G129" si="45">((D125-D124)*(E125-E124))/2+(D125-D124)*E124</f>
        <v>4058333.333333333</v>
      </c>
      <c r="AJ124" t="s">
        <v>130</v>
      </c>
      <c r="AK124" t="s">
        <v>93</v>
      </c>
      <c r="AL124">
        <v>3</v>
      </c>
      <c r="AM124">
        <v>6.5</v>
      </c>
      <c r="AN124">
        <v>91.549295774647888</v>
      </c>
      <c r="AP124">
        <v>251.32394366197184</v>
      </c>
    </row>
    <row r="125" spans="2:42" x14ac:dyDescent="0.2">
      <c r="B125" t="s">
        <v>30</v>
      </c>
      <c r="C125" t="str">
        <f t="shared" ref="C125:C130" si="46">$P$24</f>
        <v>Ct(At)1</v>
      </c>
      <c r="D125">
        <f>$C$27</f>
        <v>1</v>
      </c>
      <c r="E125">
        <f t="shared" ref="E125:E130" si="47">P27</f>
        <v>6900000</v>
      </c>
      <c r="F125">
        <f>(E126-E125)</f>
        <v>2100000</v>
      </c>
      <c r="G125">
        <f t="shared" si="45"/>
        <v>7950000</v>
      </c>
      <c r="AJ125" t="s">
        <v>130</v>
      </c>
      <c r="AK125" t="s">
        <v>93</v>
      </c>
      <c r="AL125">
        <v>6</v>
      </c>
      <c r="AM125">
        <v>5.7</v>
      </c>
      <c r="AN125">
        <v>76</v>
      </c>
      <c r="AP125">
        <v>76.15789473684211</v>
      </c>
    </row>
    <row r="126" spans="2:42" x14ac:dyDescent="0.2">
      <c r="B126" t="s">
        <v>30</v>
      </c>
      <c r="C126" t="str">
        <f t="shared" si="46"/>
        <v>Ct(At)1</v>
      </c>
      <c r="D126">
        <v>2</v>
      </c>
      <c r="E126">
        <f t="shared" si="47"/>
        <v>9000000</v>
      </c>
      <c r="F126">
        <f>(E127-E126)</f>
        <v>-2200000</v>
      </c>
      <c r="G126">
        <f t="shared" si="45"/>
        <v>7900000</v>
      </c>
      <c r="AJ126" t="s">
        <v>130</v>
      </c>
      <c r="AK126" t="s">
        <v>93</v>
      </c>
      <c r="AL126">
        <v>7</v>
      </c>
      <c r="AM126">
        <v>5.8</v>
      </c>
      <c r="AN126">
        <v>76.31578947368422</v>
      </c>
      <c r="AP126">
        <v>79.938716654650335</v>
      </c>
    </row>
    <row r="127" spans="2:42" x14ac:dyDescent="0.2">
      <c r="B127" t="s">
        <v>30</v>
      </c>
      <c r="C127" t="str">
        <f t="shared" si="46"/>
        <v>Ct(At)1</v>
      </c>
      <c r="D127">
        <f>C$29</f>
        <v>3</v>
      </c>
      <c r="E127">
        <f t="shared" si="47"/>
        <v>6800000</v>
      </c>
      <c r="G127">
        <f t="shared" si="45"/>
        <v>53700000</v>
      </c>
      <c r="AJ127" t="s">
        <v>130</v>
      </c>
      <c r="AK127" t="s">
        <v>93</v>
      </c>
      <c r="AL127">
        <v>8</v>
      </c>
      <c r="AM127">
        <v>6.1</v>
      </c>
      <c r="AN127">
        <v>83.561643835616437</v>
      </c>
    </row>
    <row r="128" spans="2:42" x14ac:dyDescent="0.2">
      <c r="B128" t="s">
        <v>30</v>
      </c>
      <c r="C128" t="str">
        <f t="shared" si="46"/>
        <v>Ct(At)1</v>
      </c>
      <c r="D128">
        <f>C$30</f>
        <v>6</v>
      </c>
      <c r="E128">
        <f t="shared" si="47"/>
        <v>29000000</v>
      </c>
      <c r="G128">
        <f t="shared" si="45"/>
        <v>19500000</v>
      </c>
      <c r="AJ128" t="s">
        <v>136</v>
      </c>
      <c r="AK128" t="s">
        <v>96</v>
      </c>
      <c r="AL128">
        <v>0</v>
      </c>
      <c r="AM128">
        <v>7.7</v>
      </c>
      <c r="AN128">
        <v>100</v>
      </c>
      <c r="AP128">
        <v>100</v>
      </c>
    </row>
    <row r="129" spans="2:42" x14ac:dyDescent="0.2">
      <c r="B129" t="s">
        <v>30</v>
      </c>
      <c r="C129" t="str">
        <f t="shared" si="46"/>
        <v>Ct(At)1</v>
      </c>
      <c r="D129">
        <f>C$31</f>
        <v>7</v>
      </c>
      <c r="E129">
        <f t="shared" si="47"/>
        <v>10000000</v>
      </c>
      <c r="G129">
        <f t="shared" si="45"/>
        <v>10500000</v>
      </c>
      <c r="AJ129" t="s">
        <v>136</v>
      </c>
      <c r="AK129" t="s">
        <v>96</v>
      </c>
      <c r="AL129">
        <v>1</v>
      </c>
      <c r="AM129">
        <v>7.7</v>
      </c>
      <c r="AN129">
        <v>100</v>
      </c>
      <c r="AP129">
        <v>100</v>
      </c>
    </row>
    <row r="130" spans="2:42" x14ac:dyDescent="0.2">
      <c r="B130" t="s">
        <v>30</v>
      </c>
      <c r="C130" t="str">
        <f t="shared" si="46"/>
        <v>Ct(At)1</v>
      </c>
      <c r="D130">
        <f>C$32</f>
        <v>8</v>
      </c>
      <c r="E130">
        <f t="shared" si="47"/>
        <v>11000000</v>
      </c>
      <c r="AJ130" t="s">
        <v>136</v>
      </c>
      <c r="AK130" t="s">
        <v>96</v>
      </c>
      <c r="AL130">
        <v>2</v>
      </c>
      <c r="AM130">
        <v>7.5</v>
      </c>
      <c r="AN130">
        <v>100</v>
      </c>
      <c r="AP130">
        <v>100</v>
      </c>
    </row>
    <row r="131" spans="2:42" x14ac:dyDescent="0.2">
      <c r="B131" t="s">
        <v>30</v>
      </c>
      <c r="C131" t="str">
        <f>$Q$24</f>
        <v>Ct(At)2</v>
      </c>
      <c r="D131">
        <f>$C$26</f>
        <v>0</v>
      </c>
      <c r="E131">
        <f>Q26</f>
        <v>1216666.6666666667</v>
      </c>
      <c r="F131">
        <f>(E132-E131)</f>
        <v>7083333.333333333</v>
      </c>
      <c r="G131">
        <f t="shared" ref="G131:G136" si="48">((D132-D131)*(E132-E131))/2+(D132-D131)*E131</f>
        <v>4758333.333333333</v>
      </c>
      <c r="AJ131" t="s">
        <v>136</v>
      </c>
      <c r="AK131" t="s">
        <v>96</v>
      </c>
      <c r="AL131">
        <v>3</v>
      </c>
      <c r="AM131">
        <v>7.1</v>
      </c>
      <c r="AN131">
        <v>100</v>
      </c>
      <c r="AP131">
        <v>300</v>
      </c>
    </row>
    <row r="132" spans="2:42" x14ac:dyDescent="0.2">
      <c r="B132" t="s">
        <v>30</v>
      </c>
      <c r="C132" t="str">
        <f t="shared" ref="C132:C137" si="49">$Q$24</f>
        <v>Ct(At)2</v>
      </c>
      <c r="D132">
        <f>$C$27</f>
        <v>1</v>
      </c>
      <c r="E132">
        <f t="shared" ref="E132:E137" si="50">Q27</f>
        <v>8300000</v>
      </c>
      <c r="F132">
        <f>(E133-E132)</f>
        <v>11700000</v>
      </c>
      <c r="G132">
        <f t="shared" si="48"/>
        <v>14150000</v>
      </c>
      <c r="AJ132" t="s">
        <v>136</v>
      </c>
      <c r="AK132" t="s">
        <v>96</v>
      </c>
      <c r="AL132">
        <v>6</v>
      </c>
      <c r="AM132">
        <v>7.5</v>
      </c>
      <c r="AN132">
        <v>100</v>
      </c>
      <c r="AP132">
        <v>100</v>
      </c>
    </row>
    <row r="133" spans="2:42" x14ac:dyDescent="0.2">
      <c r="B133" t="s">
        <v>30</v>
      </c>
      <c r="C133" t="str">
        <f t="shared" si="49"/>
        <v>Ct(At)2</v>
      </c>
      <c r="D133">
        <v>2</v>
      </c>
      <c r="E133">
        <f t="shared" si="50"/>
        <v>20000000</v>
      </c>
      <c r="F133">
        <f>(E134-E133)</f>
        <v>-12100000</v>
      </c>
      <c r="G133">
        <f t="shared" si="48"/>
        <v>13950000</v>
      </c>
      <c r="AJ133" t="s">
        <v>136</v>
      </c>
      <c r="AK133" t="s">
        <v>96</v>
      </c>
      <c r="AL133">
        <v>7</v>
      </c>
      <c r="AM133">
        <v>7.6</v>
      </c>
      <c r="AN133">
        <v>100</v>
      </c>
      <c r="AP133">
        <v>100</v>
      </c>
    </row>
    <row r="134" spans="2:42" x14ac:dyDescent="0.2">
      <c r="B134" t="s">
        <v>30</v>
      </c>
      <c r="C134" t="str">
        <f t="shared" si="49"/>
        <v>Ct(At)2</v>
      </c>
      <c r="D134">
        <f>C$29</f>
        <v>3</v>
      </c>
      <c r="E134">
        <f t="shared" si="50"/>
        <v>7900000</v>
      </c>
      <c r="G134">
        <f t="shared" si="48"/>
        <v>47850000</v>
      </c>
      <c r="AJ134" t="s">
        <v>136</v>
      </c>
      <c r="AK134" t="s">
        <v>96</v>
      </c>
      <c r="AL134">
        <v>8</v>
      </c>
      <c r="AM134">
        <v>7.3</v>
      </c>
      <c r="AN134">
        <v>100</v>
      </c>
    </row>
    <row r="135" spans="2:42" x14ac:dyDescent="0.2">
      <c r="B135" t="s">
        <v>30</v>
      </c>
      <c r="C135" t="str">
        <f t="shared" si="49"/>
        <v>Ct(At)2</v>
      </c>
      <c r="D135">
        <f>C$30</f>
        <v>6</v>
      </c>
      <c r="E135">
        <f t="shared" si="50"/>
        <v>24000000</v>
      </c>
      <c r="G135">
        <f t="shared" si="48"/>
        <v>21000000</v>
      </c>
    </row>
    <row r="136" spans="2:42" x14ac:dyDescent="0.2">
      <c r="B136" t="s">
        <v>30</v>
      </c>
      <c r="C136" t="str">
        <f t="shared" si="49"/>
        <v>Ct(At)2</v>
      </c>
      <c r="D136">
        <f>C$31</f>
        <v>7</v>
      </c>
      <c r="E136">
        <f t="shared" si="50"/>
        <v>18000000</v>
      </c>
      <c r="G136">
        <f t="shared" si="48"/>
        <v>16500000</v>
      </c>
    </row>
    <row r="137" spans="2:42" x14ac:dyDescent="0.2">
      <c r="B137" t="s">
        <v>30</v>
      </c>
      <c r="C137" t="str">
        <f t="shared" si="49"/>
        <v>Ct(At)2</v>
      </c>
      <c r="D137">
        <f>C$32</f>
        <v>8</v>
      </c>
      <c r="E137">
        <f t="shared" si="50"/>
        <v>15000000</v>
      </c>
    </row>
    <row r="138" spans="2:42" x14ac:dyDescent="0.2">
      <c r="B138" t="s">
        <v>30</v>
      </c>
      <c r="C138" t="str">
        <f>$R$24</f>
        <v>Ct(At)3</v>
      </c>
      <c r="D138">
        <f>$C$26</f>
        <v>0</v>
      </c>
      <c r="E138">
        <f>R26</f>
        <v>1216666.6666666667</v>
      </c>
      <c r="F138">
        <f>(E139-E138)</f>
        <v>6083333.333333333</v>
      </c>
      <c r="G138">
        <f t="shared" ref="G138:G143" si="51">((D139-D138)*(E139-E138))/2+(D139-D138)*E138</f>
        <v>4258333.333333333</v>
      </c>
    </row>
    <row r="139" spans="2:42" x14ac:dyDescent="0.2">
      <c r="B139" t="s">
        <v>30</v>
      </c>
      <c r="C139" t="str">
        <f t="shared" ref="C139:C144" si="52">$R$24</f>
        <v>Ct(At)3</v>
      </c>
      <c r="D139">
        <f>$C$27</f>
        <v>1</v>
      </c>
      <c r="E139">
        <f t="shared" ref="E139:E144" si="53">R27</f>
        <v>7300000</v>
      </c>
      <c r="F139">
        <f>(E140-E139)</f>
        <v>700000</v>
      </c>
      <c r="G139">
        <f t="shared" si="51"/>
        <v>7650000</v>
      </c>
    </row>
    <row r="140" spans="2:42" x14ac:dyDescent="0.2">
      <c r="B140" t="s">
        <v>30</v>
      </c>
      <c r="C140" t="str">
        <f t="shared" si="52"/>
        <v>Ct(At)3</v>
      </c>
      <c r="D140">
        <v>2</v>
      </c>
      <c r="E140">
        <f t="shared" si="53"/>
        <v>8000000</v>
      </c>
      <c r="F140">
        <f>(E141-E140)</f>
        <v>1700000</v>
      </c>
      <c r="G140">
        <f t="shared" si="51"/>
        <v>8850000</v>
      </c>
    </row>
    <row r="141" spans="2:42" x14ac:dyDescent="0.2">
      <c r="B141" t="s">
        <v>30</v>
      </c>
      <c r="C141" t="str">
        <f t="shared" si="52"/>
        <v>Ct(At)3</v>
      </c>
      <c r="D141">
        <f>C$29</f>
        <v>3</v>
      </c>
      <c r="E141">
        <f t="shared" si="53"/>
        <v>9700000</v>
      </c>
      <c r="G141">
        <f t="shared" si="51"/>
        <v>29550000</v>
      </c>
    </row>
    <row r="142" spans="2:42" x14ac:dyDescent="0.2">
      <c r="B142" t="s">
        <v>30</v>
      </c>
      <c r="C142" t="str">
        <f t="shared" si="52"/>
        <v>Ct(At)3</v>
      </c>
      <c r="D142">
        <f>C$30</f>
        <v>6</v>
      </c>
      <c r="E142">
        <f t="shared" si="53"/>
        <v>10000000</v>
      </c>
      <c r="G142">
        <f t="shared" si="51"/>
        <v>14500000</v>
      </c>
    </row>
    <row r="143" spans="2:42" x14ac:dyDescent="0.2">
      <c r="B143" t="s">
        <v>30</v>
      </c>
      <c r="C143" t="str">
        <f t="shared" si="52"/>
        <v>Ct(At)3</v>
      </c>
      <c r="D143">
        <f>C$31</f>
        <v>7</v>
      </c>
      <c r="E143">
        <f t="shared" si="53"/>
        <v>19000000</v>
      </c>
      <c r="G143">
        <f t="shared" si="51"/>
        <v>13750000</v>
      </c>
    </row>
    <row r="144" spans="2:42" x14ac:dyDescent="0.2">
      <c r="B144" t="s">
        <v>30</v>
      </c>
      <c r="C144" t="str">
        <f t="shared" si="52"/>
        <v>Ct(At)3</v>
      </c>
      <c r="D144">
        <f>C$32</f>
        <v>8</v>
      </c>
      <c r="E144">
        <f t="shared" si="53"/>
        <v>8500000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1216666.6666666667</v>
      </c>
      <c r="F145">
        <f>(E146-E145)</f>
        <v>7683333.333333333</v>
      </c>
      <c r="G145">
        <f t="shared" ref="G145:G150" si="54">((D146-D145)*(E146-E145))/2+(D146-D145)*E145</f>
        <v>5058333.333333333</v>
      </c>
    </row>
    <row r="146" spans="2:7" x14ac:dyDescent="0.2">
      <c r="B146" t="s">
        <v>30</v>
      </c>
      <c r="C146" t="str">
        <f t="shared" ref="C146:C151" si="55">$S$24</f>
        <v>Ct(At)4</v>
      </c>
      <c r="D146">
        <f>$C$27</f>
        <v>1</v>
      </c>
      <c r="E146">
        <f t="shared" ref="E146:E151" si="56">S27</f>
        <v>8900000</v>
      </c>
      <c r="F146">
        <f>(E147-E146)</f>
        <v>5100000</v>
      </c>
      <c r="G146">
        <f t="shared" si="54"/>
        <v>11450000</v>
      </c>
    </row>
    <row r="147" spans="2:7" x14ac:dyDescent="0.2">
      <c r="B147" t="s">
        <v>30</v>
      </c>
      <c r="C147" t="str">
        <f t="shared" si="55"/>
        <v>Ct(At)4</v>
      </c>
      <c r="D147">
        <v>2</v>
      </c>
      <c r="E147">
        <f t="shared" si="56"/>
        <v>14000000</v>
      </c>
      <c r="F147">
        <f>(E148-E147)</f>
        <v>-6000000</v>
      </c>
      <c r="G147">
        <f t="shared" si="54"/>
        <v>11000000</v>
      </c>
    </row>
    <row r="148" spans="2:7" x14ac:dyDescent="0.2">
      <c r="B148" t="s">
        <v>30</v>
      </c>
      <c r="C148" t="str">
        <f t="shared" si="55"/>
        <v>Ct(At)4</v>
      </c>
      <c r="D148">
        <f>C$29</f>
        <v>3</v>
      </c>
      <c r="E148">
        <f t="shared" si="56"/>
        <v>8000000</v>
      </c>
      <c r="G148">
        <f t="shared" si="54"/>
        <v>31500000</v>
      </c>
    </row>
    <row r="149" spans="2:7" x14ac:dyDescent="0.2">
      <c r="B149" t="s">
        <v>30</v>
      </c>
      <c r="C149" t="str">
        <f t="shared" si="55"/>
        <v>Ct(At)4</v>
      </c>
      <c r="D149">
        <f>C$30</f>
        <v>6</v>
      </c>
      <c r="E149">
        <f t="shared" si="56"/>
        <v>13000000</v>
      </c>
      <c r="G149">
        <f t="shared" si="54"/>
        <v>16500000</v>
      </c>
    </row>
    <row r="150" spans="2:7" x14ac:dyDescent="0.2">
      <c r="B150" t="s">
        <v>30</v>
      </c>
      <c r="C150" t="str">
        <f t="shared" si="55"/>
        <v>Ct(At)4</v>
      </c>
      <c r="D150">
        <f>C$31</f>
        <v>7</v>
      </c>
      <c r="E150">
        <f t="shared" si="56"/>
        <v>20000000</v>
      </c>
      <c r="G150">
        <f t="shared" si="54"/>
        <v>15200000</v>
      </c>
    </row>
    <row r="151" spans="2:7" x14ac:dyDescent="0.2">
      <c r="B151" t="s">
        <v>30</v>
      </c>
      <c r="C151" t="str">
        <f t="shared" si="55"/>
        <v>Ct(At)4</v>
      </c>
      <c r="D151">
        <f>C$32</f>
        <v>8</v>
      </c>
      <c r="E151">
        <f t="shared" si="56"/>
        <v>10400000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B6F6D-5CF3-1441-9709-7E29C2216BF8}">
  <dimension ref="A4:BG151"/>
  <sheetViews>
    <sheetView topLeftCell="A15" workbookViewId="0">
      <selection activeCell="A14" sqref="A1:A14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8" width="11" bestFit="1" customWidth="1"/>
    <col min="9" max="9" width="11.1640625" bestFit="1" customWidth="1"/>
    <col min="10" max="11" width="12.5" bestFit="1" customWidth="1"/>
    <col min="12" max="12" width="11.6640625" bestFit="1" customWidth="1"/>
    <col min="13" max="16" width="11.5" bestFit="1" customWidth="1"/>
    <col min="17" max="19" width="11.1640625" bestFit="1" customWidth="1"/>
    <col min="21" max="22" width="12.5" bestFit="1" customWidth="1"/>
    <col min="24" max="25" width="11.5" bestFit="1" customWidth="1"/>
    <col min="27" max="28" width="11" bestFit="1" customWidth="1"/>
    <col min="30" max="32" width="11" bestFit="1" customWidth="1"/>
  </cols>
  <sheetData>
    <row r="4" spans="1:54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4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54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47"/>
      <c r="X6" s="47"/>
      <c r="Y6" s="47"/>
      <c r="Z6" s="37"/>
      <c r="AL6" t="s">
        <v>59</v>
      </c>
      <c r="AM6" t="s">
        <v>60</v>
      </c>
      <c r="AN6" t="s">
        <v>61</v>
      </c>
      <c r="AO6" t="s">
        <v>62</v>
      </c>
      <c r="AP6" t="s">
        <v>63</v>
      </c>
      <c r="AQ6" t="s">
        <v>64</v>
      </c>
      <c r="AR6" t="s">
        <v>65</v>
      </c>
      <c r="AS6" t="s">
        <v>66</v>
      </c>
      <c r="AT6" t="s">
        <v>67</v>
      </c>
      <c r="AU6" t="s">
        <v>68</v>
      </c>
      <c r="AV6" t="s">
        <v>69</v>
      </c>
      <c r="AW6" t="s">
        <v>70</v>
      </c>
      <c r="AX6" t="s">
        <v>71</v>
      </c>
      <c r="AY6" t="s">
        <v>72</v>
      </c>
    </row>
    <row r="7" spans="1:54" x14ac:dyDescent="0.2">
      <c r="C7" s="53" t="s">
        <v>0</v>
      </c>
      <c r="D7" s="53">
        <v>8</v>
      </c>
      <c r="E7" s="53">
        <v>8</v>
      </c>
      <c r="F7" s="53">
        <v>8</v>
      </c>
      <c r="G7" s="53">
        <v>8</v>
      </c>
      <c r="H7" s="53">
        <v>12</v>
      </c>
      <c r="I7" s="53">
        <v>12</v>
      </c>
      <c r="J7" s="53">
        <v>12</v>
      </c>
      <c r="K7" s="53">
        <v>12</v>
      </c>
      <c r="L7" s="53">
        <v>8</v>
      </c>
      <c r="M7" s="53">
        <v>8</v>
      </c>
      <c r="N7" s="53">
        <v>8</v>
      </c>
      <c r="O7" s="53">
        <v>8</v>
      </c>
      <c r="P7" s="53">
        <v>12</v>
      </c>
      <c r="Q7" s="53">
        <v>12</v>
      </c>
      <c r="R7" s="53">
        <v>12</v>
      </c>
      <c r="S7" s="53">
        <v>12</v>
      </c>
      <c r="T7" s="54"/>
      <c r="U7" s="54"/>
      <c r="V7" s="54"/>
      <c r="W7" s="54"/>
      <c r="X7" s="54"/>
      <c r="Y7" s="54"/>
      <c r="Z7" s="54"/>
      <c r="AL7" t="s">
        <v>73</v>
      </c>
      <c r="AM7">
        <v>7.3999999999999995</v>
      </c>
      <c r="AN7">
        <v>7.3999999999999995</v>
      </c>
      <c r="AO7">
        <v>7.3999999999999995</v>
      </c>
      <c r="AP7">
        <v>7.3999999999999995</v>
      </c>
      <c r="AQ7">
        <v>7.3999999999999995</v>
      </c>
      <c r="AR7">
        <v>7.3999999999999995</v>
      </c>
      <c r="AS7">
        <v>7.3999999999999995</v>
      </c>
      <c r="AT7">
        <v>7.3999999999999995</v>
      </c>
      <c r="AU7">
        <v>7.3999999999999995</v>
      </c>
      <c r="AV7">
        <v>7.3999999999999995</v>
      </c>
      <c r="AW7">
        <v>7.3999999999999995</v>
      </c>
      <c r="AX7">
        <v>7.3999999999999995</v>
      </c>
      <c r="AY7">
        <v>7.3999999999999995</v>
      </c>
      <c r="AZ7">
        <v>7.3</v>
      </c>
      <c r="BA7">
        <v>7.4</v>
      </c>
      <c r="BB7">
        <v>7.5</v>
      </c>
    </row>
    <row r="8" spans="1:54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L8" t="s">
        <v>74</v>
      </c>
      <c r="AM8">
        <v>7.3</v>
      </c>
      <c r="AN8">
        <v>7.3</v>
      </c>
      <c r="AO8">
        <v>7.3</v>
      </c>
      <c r="AP8">
        <v>7.3</v>
      </c>
      <c r="AQ8">
        <v>7.3</v>
      </c>
      <c r="AR8">
        <v>7.3</v>
      </c>
      <c r="AS8">
        <v>7.1</v>
      </c>
      <c r="AT8">
        <v>7.3</v>
      </c>
      <c r="AU8">
        <v>7.3</v>
      </c>
      <c r="AV8">
        <v>7.3</v>
      </c>
      <c r="AW8">
        <v>7.3</v>
      </c>
      <c r="AX8">
        <v>7.4</v>
      </c>
      <c r="AY8">
        <v>7.2333333333333334</v>
      </c>
      <c r="AZ8">
        <v>7.1</v>
      </c>
      <c r="BA8">
        <v>7.3</v>
      </c>
      <c r="BB8">
        <v>7.3</v>
      </c>
    </row>
    <row r="9" spans="1:54" x14ac:dyDescent="0.2">
      <c r="C9" s="53" t="s">
        <v>1</v>
      </c>
      <c r="D9" s="53">
        <v>39</v>
      </c>
      <c r="E9" s="53">
        <v>39</v>
      </c>
      <c r="F9" s="53">
        <v>37</v>
      </c>
      <c r="G9" s="53">
        <v>54</v>
      </c>
      <c r="H9" s="53">
        <v>37</v>
      </c>
      <c r="I9" s="53">
        <v>35</v>
      </c>
      <c r="J9" s="53">
        <v>18</v>
      </c>
      <c r="K9" s="53">
        <v>39</v>
      </c>
      <c r="L9" s="53">
        <v>64</v>
      </c>
      <c r="M9" s="53">
        <v>81</v>
      </c>
      <c r="N9" s="53">
        <v>59</v>
      </c>
      <c r="O9" s="53">
        <v>58</v>
      </c>
      <c r="P9" s="10">
        <v>21</v>
      </c>
      <c r="Q9" s="10">
        <v>16</v>
      </c>
      <c r="R9" s="10">
        <v>29</v>
      </c>
      <c r="S9" s="55">
        <v>10</v>
      </c>
      <c r="T9" s="54"/>
      <c r="U9" s="54"/>
      <c r="V9" s="54"/>
      <c r="W9" s="54"/>
      <c r="X9" s="54"/>
      <c r="Y9" s="54"/>
      <c r="Z9" s="54"/>
      <c r="AL9" t="s">
        <v>75</v>
      </c>
      <c r="AM9">
        <v>7.2</v>
      </c>
      <c r="AN9">
        <v>7</v>
      </c>
      <c r="AO9">
        <v>7.1</v>
      </c>
      <c r="AP9">
        <v>7</v>
      </c>
      <c r="AQ9">
        <v>6.9</v>
      </c>
      <c r="AR9">
        <v>7.1</v>
      </c>
      <c r="AS9">
        <v>7.1</v>
      </c>
      <c r="AT9">
        <v>7</v>
      </c>
      <c r="AU9">
        <v>7.1</v>
      </c>
      <c r="AV9">
        <v>7.1</v>
      </c>
      <c r="AW9">
        <v>7.1</v>
      </c>
      <c r="AX9">
        <v>7.1</v>
      </c>
      <c r="AY9">
        <v>7.1333333333333329</v>
      </c>
      <c r="AZ9">
        <v>7.2</v>
      </c>
      <c r="BA9">
        <v>7.1</v>
      </c>
      <c r="BB9">
        <v>7.1</v>
      </c>
    </row>
    <row r="10" spans="1:54" x14ac:dyDescent="0.2">
      <c r="C10" s="10" t="s">
        <v>129</v>
      </c>
      <c r="D10" s="10">
        <v>3</v>
      </c>
      <c r="E10" s="10">
        <v>3</v>
      </c>
      <c r="F10" s="10">
        <v>3</v>
      </c>
      <c r="G10" s="10">
        <v>3</v>
      </c>
      <c r="H10" s="10">
        <v>2</v>
      </c>
      <c r="I10" s="10">
        <v>2</v>
      </c>
      <c r="J10" s="10">
        <v>2</v>
      </c>
      <c r="K10" s="10">
        <v>2</v>
      </c>
      <c r="L10" s="10">
        <v>3</v>
      </c>
      <c r="M10" s="10">
        <v>3</v>
      </c>
      <c r="N10" s="10">
        <v>3</v>
      </c>
      <c r="O10" s="10">
        <v>3</v>
      </c>
      <c r="P10" s="10">
        <v>3</v>
      </c>
      <c r="Q10" s="10">
        <v>3</v>
      </c>
      <c r="R10" s="10">
        <v>3</v>
      </c>
      <c r="S10" s="55">
        <v>3</v>
      </c>
      <c r="AL10" t="s">
        <v>76</v>
      </c>
      <c r="AM10">
        <v>7.1</v>
      </c>
      <c r="AN10">
        <v>7</v>
      </c>
      <c r="AO10">
        <v>7.2</v>
      </c>
      <c r="AP10">
        <v>7</v>
      </c>
      <c r="AQ10">
        <v>6.9</v>
      </c>
      <c r="AR10">
        <v>6.8</v>
      </c>
      <c r="AS10">
        <v>6.8</v>
      </c>
      <c r="AT10">
        <v>6.8</v>
      </c>
      <c r="AU10">
        <v>6.7</v>
      </c>
      <c r="AV10">
        <v>6.7</v>
      </c>
      <c r="AW10">
        <v>6.9</v>
      </c>
      <c r="AX10">
        <v>6.8</v>
      </c>
      <c r="AY10">
        <v>7.0666666666666664</v>
      </c>
      <c r="AZ10">
        <v>7</v>
      </c>
      <c r="BA10">
        <v>7</v>
      </c>
      <c r="BB10">
        <v>7.2</v>
      </c>
    </row>
    <row r="11" spans="1:54" x14ac:dyDescent="0.2">
      <c r="C11" s="53" t="s">
        <v>2</v>
      </c>
      <c r="D11" s="53">
        <v>15</v>
      </c>
      <c r="E11" s="53">
        <v>20</v>
      </c>
      <c r="F11" s="53">
        <v>10</v>
      </c>
      <c r="G11" s="53">
        <v>18</v>
      </c>
      <c r="H11" s="53">
        <v>29</v>
      </c>
      <c r="I11" s="53">
        <v>27</v>
      </c>
      <c r="J11" s="53">
        <v>28</v>
      </c>
      <c r="K11" s="53">
        <v>25</v>
      </c>
      <c r="L11" s="53">
        <v>34</v>
      </c>
      <c r="M11" s="53">
        <v>20</v>
      </c>
      <c r="N11" s="53">
        <v>18</v>
      </c>
      <c r="O11" s="53">
        <v>36</v>
      </c>
      <c r="P11" s="53">
        <v>30</v>
      </c>
      <c r="Q11" s="53">
        <v>38</v>
      </c>
      <c r="R11" s="53">
        <v>24</v>
      </c>
      <c r="S11" s="56">
        <v>37</v>
      </c>
      <c r="T11" s="54"/>
      <c r="U11" s="54"/>
      <c r="V11" s="54"/>
      <c r="W11" s="54"/>
      <c r="X11" s="54"/>
      <c r="Y11" s="54"/>
      <c r="Z11" s="54"/>
      <c r="AL11" t="s">
        <v>77</v>
      </c>
      <c r="AM11">
        <v>6.5</v>
      </c>
      <c r="AN11">
        <v>6.4</v>
      </c>
      <c r="AO11">
        <v>6.6</v>
      </c>
      <c r="AP11">
        <v>6.5</v>
      </c>
      <c r="AQ11">
        <v>6.7</v>
      </c>
      <c r="AR11">
        <v>6.9</v>
      </c>
      <c r="AS11">
        <v>6.8</v>
      </c>
      <c r="AT11">
        <v>6.9</v>
      </c>
      <c r="AU11">
        <v>6.4</v>
      </c>
      <c r="AV11">
        <v>6.3</v>
      </c>
      <c r="AW11">
        <v>6.1</v>
      </c>
      <c r="AX11">
        <v>6.3</v>
      </c>
      <c r="AY11">
        <v>7.1333333333333329</v>
      </c>
      <c r="AZ11">
        <v>7.3</v>
      </c>
      <c r="BA11">
        <v>7.1</v>
      </c>
      <c r="BB11">
        <v>7</v>
      </c>
    </row>
    <row r="12" spans="1:54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3</v>
      </c>
      <c r="I12" s="10">
        <v>3</v>
      </c>
      <c r="J12" s="10">
        <v>3</v>
      </c>
      <c r="K12" s="10">
        <v>3</v>
      </c>
      <c r="L12" s="10">
        <v>4</v>
      </c>
      <c r="M12" s="10">
        <v>4</v>
      </c>
      <c r="N12" s="10">
        <v>4</v>
      </c>
      <c r="O12" s="10">
        <v>4</v>
      </c>
      <c r="P12" s="10">
        <v>3</v>
      </c>
      <c r="Q12" s="10">
        <v>3</v>
      </c>
      <c r="R12" s="10">
        <v>3</v>
      </c>
      <c r="S12" s="55">
        <v>3</v>
      </c>
      <c r="AL12" t="s">
        <v>78</v>
      </c>
      <c r="AM12">
        <v>6.4</v>
      </c>
      <c r="AN12">
        <v>6.4</v>
      </c>
      <c r="AO12">
        <v>6.4</v>
      </c>
      <c r="AP12">
        <v>6.4</v>
      </c>
      <c r="AQ12">
        <v>6.6</v>
      </c>
      <c r="AR12">
        <v>6.9</v>
      </c>
      <c r="AS12">
        <v>6.7</v>
      </c>
      <c r="AT12">
        <v>6.9</v>
      </c>
      <c r="AU12">
        <v>6</v>
      </c>
      <c r="AV12">
        <v>6.1</v>
      </c>
      <c r="AW12">
        <v>6.1</v>
      </c>
      <c r="AX12">
        <v>6.3</v>
      </c>
      <c r="AY12">
        <v>7.166666666666667</v>
      </c>
      <c r="AZ12">
        <v>7.1</v>
      </c>
      <c r="BA12">
        <v>7.2</v>
      </c>
      <c r="BB12">
        <v>7.2</v>
      </c>
    </row>
    <row r="13" spans="1:54" x14ac:dyDescent="0.2">
      <c r="A13" s="57"/>
      <c r="C13" s="53" t="s">
        <v>3</v>
      </c>
      <c r="D13" s="53">
        <v>11</v>
      </c>
      <c r="E13" s="53">
        <v>14</v>
      </c>
      <c r="F13" s="53">
        <v>78</v>
      </c>
      <c r="G13" s="53">
        <v>13</v>
      </c>
      <c r="H13" s="53">
        <v>41</v>
      </c>
      <c r="I13" s="53">
        <v>38</v>
      </c>
      <c r="J13" s="53">
        <v>34</v>
      </c>
      <c r="K13" s="53">
        <v>31</v>
      </c>
      <c r="L13" s="53">
        <v>22</v>
      </c>
      <c r="M13" s="53">
        <v>17</v>
      </c>
      <c r="N13" s="53">
        <v>20</v>
      </c>
      <c r="O13" s="53">
        <v>18</v>
      </c>
      <c r="P13" s="53">
        <v>34</v>
      </c>
      <c r="Q13" s="53">
        <v>31</v>
      </c>
      <c r="R13" s="53">
        <v>25</v>
      </c>
      <c r="S13" s="56">
        <v>30</v>
      </c>
      <c r="T13" s="54"/>
      <c r="U13" s="54"/>
      <c r="V13" s="54"/>
      <c r="W13" s="54"/>
      <c r="X13" s="54"/>
      <c r="Y13" s="54"/>
      <c r="Z13" s="54"/>
      <c r="AL13" t="s">
        <v>79</v>
      </c>
      <c r="AM13">
        <v>6.4</v>
      </c>
      <c r="AN13">
        <v>6.5</v>
      </c>
      <c r="AO13">
        <v>6.5</v>
      </c>
      <c r="AP13">
        <v>6.5</v>
      </c>
      <c r="AQ13">
        <v>6.5</v>
      </c>
      <c r="AR13">
        <v>6.7</v>
      </c>
      <c r="AS13">
        <v>6.7</v>
      </c>
      <c r="AT13">
        <v>6.9</v>
      </c>
      <c r="AU13">
        <v>5.9</v>
      </c>
      <c r="AV13">
        <v>5.7</v>
      </c>
      <c r="AW13">
        <v>5.8</v>
      </c>
      <c r="AX13">
        <v>5.9</v>
      </c>
      <c r="AY13">
        <v>7.1333333333333329</v>
      </c>
      <c r="AZ13">
        <v>7</v>
      </c>
      <c r="BA13">
        <v>7.2</v>
      </c>
      <c r="BB13">
        <v>7.2</v>
      </c>
    </row>
    <row r="14" spans="1:54" x14ac:dyDescent="0.2">
      <c r="C14" s="10" t="s">
        <v>129</v>
      </c>
      <c r="D14" s="10">
        <v>5</v>
      </c>
      <c r="E14" s="10">
        <v>5</v>
      </c>
      <c r="F14" s="10">
        <v>4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4" x14ac:dyDescent="0.2">
      <c r="C15" s="53" t="s">
        <v>4</v>
      </c>
      <c r="D15" s="53">
        <v>24</v>
      </c>
      <c r="E15" s="53">
        <v>23</v>
      </c>
      <c r="F15" s="53">
        <v>16</v>
      </c>
      <c r="G15" s="53">
        <v>24</v>
      </c>
      <c r="H15" s="53">
        <v>29</v>
      </c>
      <c r="I15" s="53">
        <v>25</v>
      </c>
      <c r="J15" s="53">
        <v>28</v>
      </c>
      <c r="K15" s="53">
        <v>17</v>
      </c>
      <c r="L15" s="53">
        <v>25</v>
      </c>
      <c r="M15" s="53">
        <v>22</v>
      </c>
      <c r="N15" s="53">
        <v>27</v>
      </c>
      <c r="O15" s="53">
        <v>33</v>
      </c>
      <c r="P15" s="53">
        <v>51</v>
      </c>
      <c r="Q15" s="53">
        <v>55</v>
      </c>
      <c r="R15" s="53">
        <v>43</v>
      </c>
      <c r="S15" s="56">
        <v>32</v>
      </c>
      <c r="T15" s="54"/>
      <c r="U15" s="54"/>
      <c r="V15" s="54"/>
      <c r="W15" s="54"/>
      <c r="X15" s="54"/>
      <c r="Y15" s="54"/>
      <c r="Z15" s="54"/>
    </row>
    <row r="16" spans="1:54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4" x14ac:dyDescent="0.2">
      <c r="C17" s="53" t="s">
        <v>24</v>
      </c>
      <c r="D17" s="53">
        <v>31</v>
      </c>
      <c r="E17" s="53">
        <v>32</v>
      </c>
      <c r="F17" s="53">
        <v>17</v>
      </c>
      <c r="G17" s="53">
        <v>27</v>
      </c>
      <c r="H17" s="53">
        <v>30</v>
      </c>
      <c r="I17" s="53">
        <v>34</v>
      </c>
      <c r="J17" s="53">
        <v>22</v>
      </c>
      <c r="K17" s="53">
        <v>23</v>
      </c>
      <c r="L17" s="53">
        <v>32</v>
      </c>
      <c r="M17" s="53">
        <v>34</v>
      </c>
      <c r="N17" s="53">
        <v>24</v>
      </c>
      <c r="O17" s="53">
        <v>28</v>
      </c>
      <c r="P17" s="53">
        <v>45</v>
      </c>
      <c r="Q17" s="53">
        <v>65</v>
      </c>
      <c r="R17" s="53">
        <v>44</v>
      </c>
      <c r="S17" s="56">
        <v>54</v>
      </c>
      <c r="T17" s="54"/>
      <c r="U17" s="54"/>
      <c r="V17" s="54"/>
      <c r="W17" s="54"/>
      <c r="X17" s="54"/>
      <c r="Y17" s="54"/>
      <c r="Z17" s="54"/>
    </row>
    <row r="18" spans="3:54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4" x14ac:dyDescent="0.2">
      <c r="C19" s="53" t="s">
        <v>5</v>
      </c>
      <c r="D19" s="53">
        <v>23</v>
      </c>
      <c r="E19" s="53">
        <v>19</v>
      </c>
      <c r="F19" s="53">
        <v>23</v>
      </c>
      <c r="G19" s="53">
        <v>15</v>
      </c>
      <c r="H19" s="53">
        <v>24</v>
      </c>
      <c r="I19" s="53">
        <v>37</v>
      </c>
      <c r="J19" s="53">
        <v>25</v>
      </c>
      <c r="K19" s="53">
        <v>21</v>
      </c>
      <c r="L19" s="53">
        <v>25</v>
      </c>
      <c r="M19" s="53">
        <v>10</v>
      </c>
      <c r="N19" s="53">
        <v>26</v>
      </c>
      <c r="O19" s="53">
        <v>17</v>
      </c>
      <c r="P19" s="53">
        <v>72</v>
      </c>
      <c r="Q19" s="53">
        <v>54</v>
      </c>
      <c r="R19" s="53">
        <v>59</v>
      </c>
      <c r="S19" s="56">
        <v>42</v>
      </c>
      <c r="T19" s="54"/>
      <c r="U19" s="54"/>
      <c r="V19" s="54"/>
      <c r="W19" s="54"/>
      <c r="X19" s="54"/>
      <c r="Y19" s="54"/>
      <c r="Z19" s="54"/>
    </row>
    <row r="20" spans="3:54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3</v>
      </c>
      <c r="J20" s="58">
        <v>3</v>
      </c>
      <c r="K20" s="58">
        <v>3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</row>
    <row r="21" spans="3:54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4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4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4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4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X25" s="37"/>
      <c r="Y25" s="37"/>
      <c r="Z25" s="37"/>
    </row>
    <row r="26" spans="3:54" x14ac:dyDescent="0.2">
      <c r="C26" s="61">
        <v>0</v>
      </c>
      <c r="D26" s="61">
        <f t="shared" ref="D26:S26" si="0">((D7*(5*20)*10^D8))/(5*30)</f>
        <v>533333.33333333337</v>
      </c>
      <c r="E26" s="61">
        <f t="shared" si="0"/>
        <v>533333.33333333337</v>
      </c>
      <c r="F26" s="61">
        <f t="shared" si="0"/>
        <v>533333.33333333337</v>
      </c>
      <c r="G26" s="61">
        <f t="shared" si="0"/>
        <v>533333.33333333337</v>
      </c>
      <c r="H26" s="61">
        <f t="shared" si="0"/>
        <v>800000</v>
      </c>
      <c r="I26" s="61">
        <f t="shared" si="0"/>
        <v>800000</v>
      </c>
      <c r="J26" s="61">
        <f t="shared" si="0"/>
        <v>800000</v>
      </c>
      <c r="K26" s="61">
        <f t="shared" si="0"/>
        <v>800000</v>
      </c>
      <c r="L26" s="61">
        <f t="shared" si="0"/>
        <v>533333.33333333337</v>
      </c>
      <c r="M26" s="61">
        <f t="shared" si="0"/>
        <v>533333.33333333337</v>
      </c>
      <c r="N26" s="61">
        <f t="shared" si="0"/>
        <v>533333.33333333337</v>
      </c>
      <c r="O26" s="61">
        <f t="shared" si="0"/>
        <v>533333.33333333337</v>
      </c>
      <c r="P26" s="61">
        <f t="shared" si="0"/>
        <v>800000</v>
      </c>
      <c r="Q26" s="61">
        <f t="shared" si="0"/>
        <v>800000</v>
      </c>
      <c r="R26" s="61">
        <f t="shared" si="0"/>
        <v>800000</v>
      </c>
      <c r="S26" s="55">
        <f t="shared" si="0"/>
        <v>800000</v>
      </c>
      <c r="AL26" t="s">
        <v>6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  <c r="BA26" t="s">
        <v>130</v>
      </c>
      <c r="BB26" t="s">
        <v>130</v>
      </c>
    </row>
    <row r="27" spans="3:54" x14ac:dyDescent="0.2">
      <c r="C27" s="10">
        <v>1</v>
      </c>
      <c r="D27" s="61">
        <f>D9*(5*20)*10^D10</f>
        <v>3900000</v>
      </c>
      <c r="E27" s="61">
        <f t="shared" ref="E27:R27" si="1">E9*(5*20)*10^E10</f>
        <v>3900000</v>
      </c>
      <c r="F27" s="61">
        <f t="shared" si="1"/>
        <v>3700000</v>
      </c>
      <c r="G27" s="61">
        <f t="shared" si="1"/>
        <v>5400000</v>
      </c>
      <c r="H27" s="61">
        <f t="shared" si="1"/>
        <v>370000</v>
      </c>
      <c r="I27" s="61">
        <f t="shared" si="1"/>
        <v>350000</v>
      </c>
      <c r="J27" s="61">
        <f t="shared" si="1"/>
        <v>180000</v>
      </c>
      <c r="K27" s="61">
        <f t="shared" si="1"/>
        <v>390000</v>
      </c>
      <c r="L27" s="61">
        <f>L9*(5*20)*10^L10</f>
        <v>6400000</v>
      </c>
      <c r="M27" s="61">
        <f t="shared" si="1"/>
        <v>8100000</v>
      </c>
      <c r="N27" s="61">
        <f t="shared" si="1"/>
        <v>5900000</v>
      </c>
      <c r="O27" s="61">
        <f t="shared" si="1"/>
        <v>5800000</v>
      </c>
      <c r="P27" s="61">
        <f t="shared" si="1"/>
        <v>2100000</v>
      </c>
      <c r="Q27" s="61">
        <f t="shared" si="1"/>
        <v>1600000</v>
      </c>
      <c r="R27" s="61">
        <f t="shared" si="1"/>
        <v>2900000</v>
      </c>
      <c r="S27" s="55">
        <f>S9*(5*20)*10^S10</f>
        <v>1000000</v>
      </c>
      <c r="AM27" t="s">
        <v>8</v>
      </c>
      <c r="AN27" t="s">
        <v>9</v>
      </c>
      <c r="AO27" t="s">
        <v>10</v>
      </c>
      <c r="AP27" t="s">
        <v>11</v>
      </c>
      <c r="AQ27" t="s">
        <v>12</v>
      </c>
      <c r="AR27" t="s">
        <v>13</v>
      </c>
      <c r="AS27" t="s">
        <v>14</v>
      </c>
      <c r="AT27" t="s">
        <v>15</v>
      </c>
      <c r="AU27" t="s">
        <v>16</v>
      </c>
      <c r="AV27" t="s">
        <v>17</v>
      </c>
      <c r="AW27" t="s">
        <v>18</v>
      </c>
      <c r="AX27" t="s">
        <v>19</v>
      </c>
      <c r="AY27" t="s">
        <v>20</v>
      </c>
      <c r="AZ27" t="s">
        <v>21</v>
      </c>
      <c r="BA27" t="s">
        <v>22</v>
      </c>
      <c r="BB27" t="s">
        <v>23</v>
      </c>
    </row>
    <row r="28" spans="3:54" x14ac:dyDescent="0.2">
      <c r="C28" s="10">
        <v>2</v>
      </c>
      <c r="D28" s="61">
        <f>D11*(5*20)*10^D12</f>
        <v>15000000</v>
      </c>
      <c r="E28" s="61">
        <f>E11*(5*20)*10^E12</f>
        <v>20000000</v>
      </c>
      <c r="F28" s="61">
        <f t="shared" ref="F28:S28" si="2">F11*(5*20)*10^F12</f>
        <v>10000000</v>
      </c>
      <c r="G28" s="61">
        <f t="shared" si="2"/>
        <v>18000000</v>
      </c>
      <c r="H28" s="61">
        <f t="shared" si="2"/>
        <v>2900000</v>
      </c>
      <c r="I28" s="61">
        <f t="shared" si="2"/>
        <v>2700000</v>
      </c>
      <c r="J28" s="61">
        <f t="shared" si="2"/>
        <v>2800000</v>
      </c>
      <c r="K28" s="61">
        <f t="shared" si="2"/>
        <v>2500000</v>
      </c>
      <c r="L28" s="61">
        <f t="shared" si="2"/>
        <v>34000000</v>
      </c>
      <c r="M28" s="61">
        <f t="shared" si="2"/>
        <v>20000000</v>
      </c>
      <c r="N28" s="61">
        <f t="shared" si="2"/>
        <v>18000000</v>
      </c>
      <c r="O28" s="61">
        <f t="shared" si="2"/>
        <v>36000000</v>
      </c>
      <c r="P28" s="61">
        <f t="shared" si="2"/>
        <v>3000000</v>
      </c>
      <c r="Q28" s="61">
        <f t="shared" si="2"/>
        <v>3800000</v>
      </c>
      <c r="R28" s="61">
        <f t="shared" si="2"/>
        <v>2400000</v>
      </c>
      <c r="S28" s="61">
        <f t="shared" si="2"/>
        <v>3700000</v>
      </c>
      <c r="AL28" t="s">
        <v>131</v>
      </c>
    </row>
    <row r="29" spans="3:54" x14ac:dyDescent="0.2">
      <c r="C29" s="10">
        <v>3</v>
      </c>
      <c r="D29" s="61">
        <f t="shared" ref="D29:S29" si="3">D13*(5*20)*10^D14</f>
        <v>110000000</v>
      </c>
      <c r="E29" s="61">
        <f t="shared" si="3"/>
        <v>140000000</v>
      </c>
      <c r="F29" s="61">
        <f t="shared" si="3"/>
        <v>78000000</v>
      </c>
      <c r="G29" s="61">
        <f t="shared" si="3"/>
        <v>130000000</v>
      </c>
      <c r="H29" s="61">
        <f t="shared" si="3"/>
        <v>4100000</v>
      </c>
      <c r="I29" s="61">
        <f t="shared" si="3"/>
        <v>3800000</v>
      </c>
      <c r="J29" s="61">
        <f t="shared" si="3"/>
        <v>3400000</v>
      </c>
      <c r="K29" s="61">
        <f t="shared" si="3"/>
        <v>3100000</v>
      </c>
      <c r="L29" s="61">
        <f t="shared" si="3"/>
        <v>220000000</v>
      </c>
      <c r="M29" s="61">
        <f t="shared" si="3"/>
        <v>170000000</v>
      </c>
      <c r="N29" s="61">
        <f t="shared" si="3"/>
        <v>200000000</v>
      </c>
      <c r="O29" s="61">
        <f t="shared" si="3"/>
        <v>180000000</v>
      </c>
      <c r="P29" s="61">
        <f t="shared" si="3"/>
        <v>3400000</v>
      </c>
      <c r="Q29" s="61">
        <f t="shared" si="3"/>
        <v>3100000</v>
      </c>
      <c r="R29" s="61">
        <f t="shared" si="3"/>
        <v>2500000</v>
      </c>
      <c r="S29" s="55">
        <f t="shared" si="3"/>
        <v>3000000</v>
      </c>
      <c r="AL29">
        <v>0</v>
      </c>
    </row>
    <row r="30" spans="3:54" x14ac:dyDescent="0.2">
      <c r="C30" s="10">
        <v>6</v>
      </c>
      <c r="D30" s="61">
        <f t="shared" ref="D30:S30" si="4">D15*(5*20)*10^D16</f>
        <v>240000000</v>
      </c>
      <c r="E30" s="61">
        <f t="shared" si="4"/>
        <v>230000000</v>
      </c>
      <c r="F30" s="61">
        <f t="shared" si="4"/>
        <v>160000000</v>
      </c>
      <c r="G30" s="61">
        <f t="shared" si="4"/>
        <v>240000000</v>
      </c>
      <c r="H30" s="61">
        <f t="shared" si="4"/>
        <v>2900000</v>
      </c>
      <c r="I30" s="61">
        <f t="shared" si="4"/>
        <v>2500000</v>
      </c>
      <c r="J30" s="61">
        <f t="shared" si="4"/>
        <v>2800000</v>
      </c>
      <c r="K30" s="61">
        <f t="shared" si="4"/>
        <v>1700000</v>
      </c>
      <c r="L30" s="61">
        <f t="shared" si="4"/>
        <v>250000000</v>
      </c>
      <c r="M30" s="61">
        <f t="shared" si="4"/>
        <v>220000000</v>
      </c>
      <c r="N30" s="61">
        <f t="shared" si="4"/>
        <v>270000000</v>
      </c>
      <c r="O30" s="61">
        <f t="shared" si="4"/>
        <v>330000000</v>
      </c>
      <c r="P30" s="61">
        <f t="shared" si="4"/>
        <v>5100000</v>
      </c>
      <c r="Q30" s="61">
        <f t="shared" si="4"/>
        <v>5500000</v>
      </c>
      <c r="R30" s="61">
        <f t="shared" si="4"/>
        <v>4300000</v>
      </c>
      <c r="S30" s="55">
        <f t="shared" si="4"/>
        <v>3200000</v>
      </c>
      <c r="AL30">
        <v>1</v>
      </c>
    </row>
    <row r="31" spans="3:54" x14ac:dyDescent="0.2">
      <c r="C31" s="10">
        <v>7</v>
      </c>
      <c r="D31" s="61">
        <f t="shared" ref="D31:S31" si="5">D17*(5*20)*10^D18</f>
        <v>310000000</v>
      </c>
      <c r="E31" s="61">
        <f t="shared" si="5"/>
        <v>320000000</v>
      </c>
      <c r="F31" s="61">
        <f t="shared" si="5"/>
        <v>170000000</v>
      </c>
      <c r="G31" s="61">
        <f t="shared" si="5"/>
        <v>270000000</v>
      </c>
      <c r="H31" s="61">
        <f t="shared" si="5"/>
        <v>3000000</v>
      </c>
      <c r="I31" s="61">
        <f t="shared" si="5"/>
        <v>3400000</v>
      </c>
      <c r="J31" s="61">
        <f t="shared" si="5"/>
        <v>2200000</v>
      </c>
      <c r="K31" s="61">
        <f t="shared" si="5"/>
        <v>2300000</v>
      </c>
      <c r="L31" s="61">
        <f t="shared" si="5"/>
        <v>320000000</v>
      </c>
      <c r="M31" s="61">
        <f t="shared" si="5"/>
        <v>340000000</v>
      </c>
      <c r="N31" s="61">
        <f t="shared" si="5"/>
        <v>240000000</v>
      </c>
      <c r="O31" s="61">
        <f t="shared" si="5"/>
        <v>280000000</v>
      </c>
      <c r="P31" s="61">
        <f t="shared" si="5"/>
        <v>4500000</v>
      </c>
      <c r="Q31" s="61">
        <f t="shared" si="5"/>
        <v>6500000</v>
      </c>
      <c r="R31" s="61">
        <f t="shared" si="5"/>
        <v>4400000</v>
      </c>
      <c r="S31" s="55">
        <f t="shared" si="5"/>
        <v>5400000</v>
      </c>
      <c r="AL31">
        <v>2</v>
      </c>
    </row>
    <row r="32" spans="3:54" x14ac:dyDescent="0.2">
      <c r="C32" s="10">
        <v>8</v>
      </c>
      <c r="D32" s="61">
        <f t="shared" ref="D32:S32" si="6">D19*(5*20)*10^D20</f>
        <v>230000000</v>
      </c>
      <c r="E32" s="61">
        <f t="shared" si="6"/>
        <v>190000000</v>
      </c>
      <c r="F32" s="61">
        <f t="shared" si="6"/>
        <v>230000000</v>
      </c>
      <c r="G32" s="61">
        <f t="shared" si="6"/>
        <v>150000000</v>
      </c>
      <c r="H32" s="61">
        <f t="shared" si="6"/>
        <v>2400000</v>
      </c>
      <c r="I32" s="61">
        <f t="shared" si="6"/>
        <v>3700000</v>
      </c>
      <c r="J32" s="61">
        <f t="shared" si="6"/>
        <v>2500000</v>
      </c>
      <c r="K32" s="61">
        <f t="shared" si="6"/>
        <v>2100000</v>
      </c>
      <c r="L32" s="61">
        <f t="shared" si="6"/>
        <v>250000000</v>
      </c>
      <c r="M32" s="61">
        <f t="shared" si="6"/>
        <v>100000000</v>
      </c>
      <c r="N32" s="61">
        <f t="shared" si="6"/>
        <v>260000000</v>
      </c>
      <c r="O32" s="61">
        <f t="shared" si="6"/>
        <v>170000000</v>
      </c>
      <c r="P32" s="61">
        <f t="shared" si="6"/>
        <v>7200000</v>
      </c>
      <c r="Q32" s="61">
        <f t="shared" si="6"/>
        <v>5400000</v>
      </c>
      <c r="R32" s="61">
        <f t="shared" si="6"/>
        <v>5900000</v>
      </c>
      <c r="S32" s="55">
        <f t="shared" si="6"/>
        <v>4200000</v>
      </c>
      <c r="AL32">
        <v>3</v>
      </c>
    </row>
    <row r="33" spans="2:59" x14ac:dyDescent="0.2">
      <c r="AL33">
        <v>6</v>
      </c>
    </row>
    <row r="34" spans="2:59" x14ac:dyDescent="0.2">
      <c r="AL34">
        <v>7</v>
      </c>
    </row>
    <row r="35" spans="2:59" x14ac:dyDescent="0.2">
      <c r="AL35">
        <v>8</v>
      </c>
    </row>
    <row r="38" spans="2:59" ht="16" x14ac:dyDescent="0.2">
      <c r="N38" s="62"/>
      <c r="O38" s="41" t="s">
        <v>40</v>
      </c>
      <c r="P38" s="37" t="s">
        <v>42</v>
      </c>
      <c r="Q38" s="41" t="s">
        <v>43</v>
      </c>
    </row>
    <row r="39" spans="2:59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T39" s="41" t="s">
        <v>6</v>
      </c>
      <c r="U39" s="41" t="s">
        <v>34</v>
      </c>
      <c r="V39" s="41" t="s">
        <v>187</v>
      </c>
      <c r="W39" s="41" t="s">
        <v>6</v>
      </c>
      <c r="X39" s="41" t="s">
        <v>47</v>
      </c>
      <c r="Y39" s="41" t="s">
        <v>48</v>
      </c>
      <c r="Z39" s="41"/>
      <c r="AA39" s="41" t="s">
        <v>188</v>
      </c>
      <c r="AB39" s="41" t="s">
        <v>50</v>
      </c>
      <c r="AC39" s="41" t="s">
        <v>51</v>
      </c>
      <c r="AD39" s="70" t="s">
        <v>52</v>
      </c>
      <c r="AE39" s="70" t="s">
        <v>50</v>
      </c>
      <c r="AF39" s="70" t="s">
        <v>51</v>
      </c>
    </row>
    <row r="40" spans="2:59" ht="16" x14ac:dyDescent="0.2">
      <c r="B40" t="s">
        <v>29</v>
      </c>
      <c r="C40" t="str">
        <f>$D$24</f>
        <v>At1</v>
      </c>
      <c r="D40">
        <f>$C$26</f>
        <v>0</v>
      </c>
      <c r="E40">
        <f>D26</f>
        <v>533333.33333333337</v>
      </c>
      <c r="F40">
        <f>(E41-E40)</f>
        <v>3366666.6666666665</v>
      </c>
      <c r="G40">
        <f>((D41-D40)*(E41-E40))/2+(D41-D40)*E40</f>
        <v>2216666.6666666665</v>
      </c>
      <c r="H40" t="s">
        <v>29</v>
      </c>
      <c r="I40" t="s">
        <v>31</v>
      </c>
      <c r="J40">
        <f>SUM(G40:G45)</f>
        <v>1144166666.6666665</v>
      </c>
      <c r="K40">
        <f>AVERAGE(J40:J43)</f>
        <v>1051741666.6666666</v>
      </c>
      <c r="M40" t="s">
        <v>31</v>
      </c>
      <c r="N40" s="42" t="s">
        <v>8</v>
      </c>
      <c r="O40" s="43">
        <f>MAX(E40:E46)</f>
        <v>310000000</v>
      </c>
      <c r="P40">
        <f>MAX(F40:F42)</f>
        <v>95000000</v>
      </c>
      <c r="Q40" s="42">
        <v>1</v>
      </c>
      <c r="T40" t="s">
        <v>31</v>
      </c>
      <c r="U40">
        <f>SUM(G40:G45)</f>
        <v>1144166666.6666665</v>
      </c>
      <c r="V40">
        <f>AVERAGE(U40:U43)</f>
        <v>1051741666.6666666</v>
      </c>
      <c r="W40" t="s">
        <v>31</v>
      </c>
      <c r="X40">
        <f>P40</f>
        <v>95000000</v>
      </c>
      <c r="Y40">
        <f>AVERAGE(X40:X43)</f>
        <v>98750000</v>
      </c>
      <c r="Z40" t="s">
        <v>31</v>
      </c>
      <c r="AD40" s="71"/>
      <c r="AE40" s="71"/>
      <c r="AF40" s="71"/>
    </row>
    <row r="41" spans="2:59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3900000</v>
      </c>
      <c r="F41">
        <f>(E42-E41)</f>
        <v>11100000</v>
      </c>
      <c r="G41">
        <f>((D42-D41)*(E42-E41))/2+(D42-D41)*E41</f>
        <v>9450000</v>
      </c>
      <c r="H41" t="s">
        <v>29</v>
      </c>
      <c r="I41" t="s">
        <v>31</v>
      </c>
      <c r="J41">
        <f>SUM(G47:G52)</f>
        <v>1179166666.6666665</v>
      </c>
      <c r="M41" t="s">
        <v>31</v>
      </c>
      <c r="N41" s="42" t="s">
        <v>9</v>
      </c>
      <c r="O41" s="43">
        <f>MAX(E47:E53)</f>
        <v>320000000</v>
      </c>
      <c r="P41">
        <f>MAX(F47:F49)</f>
        <v>120000000</v>
      </c>
      <c r="Q41" s="42">
        <v>1</v>
      </c>
      <c r="R41" s="42"/>
      <c r="T41" t="s">
        <v>31</v>
      </c>
      <c r="U41">
        <f>SUM(G47:G52)</f>
        <v>1179166666.6666665</v>
      </c>
      <c r="W41" t="s">
        <v>31</v>
      </c>
      <c r="X41">
        <f t="shared" ref="X41:X55" si="9">P41</f>
        <v>120000000</v>
      </c>
      <c r="Z41" t="s">
        <v>32</v>
      </c>
      <c r="AD41" s="71"/>
      <c r="AE41" s="71"/>
      <c r="AF41" s="71"/>
    </row>
    <row r="42" spans="2:59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15000000</v>
      </c>
      <c r="F42">
        <f>(E43-E42)</f>
        <v>95000000</v>
      </c>
      <c r="G42">
        <f>((D43-D42)*(E43-E42))/2+(D43-D42)*E42</f>
        <v>62500000</v>
      </c>
      <c r="H42" t="s">
        <v>29</v>
      </c>
      <c r="I42" t="s">
        <v>31</v>
      </c>
      <c r="J42">
        <f>SUM(G54:G59)</f>
        <v>774966666.66666675</v>
      </c>
      <c r="M42" t="s">
        <v>31</v>
      </c>
      <c r="N42" s="42" t="s">
        <v>10</v>
      </c>
      <c r="O42" s="43">
        <f>MAX(E54:E60)</f>
        <v>230000000</v>
      </c>
      <c r="P42">
        <f>MAX(F54:F56)</f>
        <v>68000000</v>
      </c>
      <c r="Q42" s="42">
        <v>1</v>
      </c>
      <c r="R42" s="42"/>
      <c r="T42" t="s">
        <v>31</v>
      </c>
      <c r="U42">
        <f>SUM(G54:G59)</f>
        <v>774966666.66666675</v>
      </c>
      <c r="W42" t="s">
        <v>31</v>
      </c>
      <c r="X42">
        <f t="shared" si="9"/>
        <v>68000000</v>
      </c>
      <c r="Z42" t="s">
        <v>36</v>
      </c>
      <c r="AA42">
        <f>LOG10(V48/V40)</f>
        <v>0.10723814252570679</v>
      </c>
      <c r="AB42">
        <f>AA42*2</f>
        <v>0.21447628505141358</v>
      </c>
      <c r="AC42" t="s">
        <v>198</v>
      </c>
      <c r="AD42">
        <f>LOG10(Y48/Y40)</f>
        <v>0.22426089381323971</v>
      </c>
      <c r="AE42">
        <f>AD42*2</f>
        <v>0.44852178762647943</v>
      </c>
      <c r="AF42" s="45" t="s">
        <v>199</v>
      </c>
      <c r="AK42" t="s">
        <v>28</v>
      </c>
      <c r="AL42" t="s">
        <v>27</v>
      </c>
      <c r="AM42" t="s">
        <v>26</v>
      </c>
      <c r="AN42" t="s">
        <v>80</v>
      </c>
      <c r="AO42" t="s">
        <v>81</v>
      </c>
      <c r="AQ42" t="s">
        <v>34</v>
      </c>
      <c r="AR42" t="s">
        <v>28</v>
      </c>
      <c r="AS42" t="s">
        <v>6</v>
      </c>
      <c r="AT42" t="s">
        <v>82</v>
      </c>
      <c r="AU42" t="s">
        <v>35</v>
      </c>
      <c r="AV42" t="s">
        <v>83</v>
      </c>
      <c r="AW42" t="s">
        <v>81</v>
      </c>
      <c r="AX42" t="s">
        <v>35</v>
      </c>
      <c r="AY42" t="s">
        <v>84</v>
      </c>
      <c r="BA42" t="s">
        <v>6</v>
      </c>
      <c r="BB42" t="s">
        <v>85</v>
      </c>
      <c r="BC42" t="s">
        <v>86</v>
      </c>
      <c r="BD42" t="s">
        <v>87</v>
      </c>
      <c r="BF42" t="s">
        <v>35</v>
      </c>
      <c r="BG42" t="s">
        <v>84</v>
      </c>
    </row>
    <row r="43" spans="2:59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110000000</v>
      </c>
      <c r="G43">
        <f t="shared" ref="G43:G44" si="10">((D44-D43)*(E44-E43))/2+(D44-D43)*E43</f>
        <v>525000000</v>
      </c>
      <c r="H43" t="s">
        <v>29</v>
      </c>
      <c r="I43" t="s">
        <v>31</v>
      </c>
      <c r="J43">
        <f>SUM(G61:G66)</f>
        <v>1108666666.6666665</v>
      </c>
      <c r="M43" t="s">
        <v>31</v>
      </c>
      <c r="N43" s="42" t="s">
        <v>11</v>
      </c>
      <c r="O43" s="43">
        <f>MAX(E61:E67)</f>
        <v>270000000</v>
      </c>
      <c r="P43">
        <f>MAX(F61:F63)</f>
        <v>112000000</v>
      </c>
      <c r="Q43" s="42">
        <v>1</v>
      </c>
      <c r="R43" s="42"/>
      <c r="T43" t="s">
        <v>31</v>
      </c>
      <c r="U43">
        <f>SUM(G61:G66)</f>
        <v>1108666666.6666665</v>
      </c>
      <c r="W43" t="s">
        <v>31</v>
      </c>
      <c r="X43">
        <f t="shared" si="9"/>
        <v>112000000</v>
      </c>
      <c r="Z43" t="s">
        <v>37</v>
      </c>
      <c r="AA43">
        <f>LOG10(V52/V44)</f>
        <v>0.16297229218648246</v>
      </c>
      <c r="AB43">
        <f>AA43*2</f>
        <v>0.32594458437296492</v>
      </c>
      <c r="AC43" t="s">
        <v>200</v>
      </c>
      <c r="AD43">
        <f>LOG10(Y52/Y44)</f>
        <v>-6.364529529247144E-2</v>
      </c>
      <c r="AE43">
        <f>AD43*2</f>
        <v>-0.12729059058494288</v>
      </c>
      <c r="AF43" s="45">
        <v>0.33300000000000002</v>
      </c>
      <c r="AK43" t="s">
        <v>31</v>
      </c>
      <c r="AL43" t="s">
        <v>8</v>
      </c>
      <c r="AM43">
        <v>0</v>
      </c>
      <c r="AN43">
        <v>7.3999999999999995</v>
      </c>
      <c r="AO43">
        <v>100</v>
      </c>
      <c r="AQ43">
        <v>100.46082949308756</v>
      </c>
      <c r="AR43" t="s">
        <v>31</v>
      </c>
      <c r="AS43" t="s">
        <v>8</v>
      </c>
      <c r="AT43">
        <v>30.795236028444378</v>
      </c>
      <c r="AU43">
        <v>32.729418712274366</v>
      </c>
      <c r="AV43">
        <v>51.188406058110672</v>
      </c>
      <c r="AW43">
        <v>65.116006803848691</v>
      </c>
      <c r="AX43">
        <v>32.729418712274366</v>
      </c>
      <c r="AY43">
        <v>5.5845495263450156</v>
      </c>
      <c r="BA43" t="s">
        <v>201</v>
      </c>
      <c r="BB43">
        <v>58.004677465748983</v>
      </c>
      <c r="BC43">
        <v>55.225590624108918</v>
      </c>
      <c r="BD43">
        <v>3.7990211547604886</v>
      </c>
      <c r="BF43">
        <v>32.729418712274366</v>
      </c>
      <c r="BG43">
        <v>5.5845495263450156</v>
      </c>
    </row>
    <row r="44" spans="2:59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240000000</v>
      </c>
      <c r="G44">
        <f t="shared" si="10"/>
        <v>275000000</v>
      </c>
      <c r="H44" t="s">
        <v>29</v>
      </c>
      <c r="I44" t="s">
        <v>32</v>
      </c>
      <c r="J44">
        <f>SUM(G68:G73)</f>
        <v>21870000</v>
      </c>
      <c r="K44">
        <f>AVERAGE(J44:J47)</f>
        <v>19660000</v>
      </c>
      <c r="M44" t="s">
        <v>32</v>
      </c>
      <c r="N44" s="42" t="s">
        <v>12</v>
      </c>
      <c r="O44" s="43">
        <f>MAX(E68:E75)</f>
        <v>4100000</v>
      </c>
      <c r="P44">
        <f>MAX(F68:F70)</f>
        <v>2530000</v>
      </c>
      <c r="Q44" s="42">
        <v>1</v>
      </c>
      <c r="R44" s="42"/>
      <c r="T44" t="s">
        <v>32</v>
      </c>
      <c r="U44">
        <f>SUM(G68:G73)</f>
        <v>21870000</v>
      </c>
      <c r="V44">
        <f>AVERAGE(U44:U47)</f>
        <v>19660000</v>
      </c>
      <c r="W44" t="s">
        <v>32</v>
      </c>
      <c r="X44">
        <f t="shared" si="9"/>
        <v>2530000</v>
      </c>
      <c r="Y44">
        <f>AVERAGE(X44:X47)</f>
        <v>2402500</v>
      </c>
      <c r="AK44" t="s">
        <v>31</v>
      </c>
      <c r="AL44" t="s">
        <v>8</v>
      </c>
      <c r="AM44">
        <v>1</v>
      </c>
      <c r="AN44">
        <v>7.3</v>
      </c>
      <c r="AO44">
        <v>100.92165898617512</v>
      </c>
      <c r="AQ44">
        <v>100.92811921271374</v>
      </c>
      <c r="AR44" t="s">
        <v>31</v>
      </c>
      <c r="AS44" t="s">
        <v>9</v>
      </c>
      <c r="AT44">
        <v>38.531966763764331</v>
      </c>
      <c r="AV44">
        <v>58.925136793430624</v>
      </c>
      <c r="AW44">
        <v>74.957786417551205</v>
      </c>
      <c r="BF44">
        <v>25.275258753474617</v>
      </c>
      <c r="BG44">
        <v>5.7528511137849865</v>
      </c>
    </row>
    <row r="45" spans="2:59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310000000</v>
      </c>
      <c r="G45">
        <f>((D46-D45)*(E46-E45))/2+(D46-D45)*E45</f>
        <v>270000000</v>
      </c>
      <c r="H45" t="s">
        <v>29</v>
      </c>
      <c r="I45" t="s">
        <v>32</v>
      </c>
      <c r="J45">
        <f>SUM(G75:G80)</f>
        <v>21300000</v>
      </c>
      <c r="M45" t="s">
        <v>32</v>
      </c>
      <c r="N45" s="42" t="s">
        <v>13</v>
      </c>
      <c r="O45" s="43">
        <f>MAX(E75:E81)</f>
        <v>3800000</v>
      </c>
      <c r="P45">
        <f>MAX(F75:F77)</f>
        <v>2350000</v>
      </c>
      <c r="Q45" s="42">
        <v>1</v>
      </c>
      <c r="R45" s="42"/>
      <c r="T45" t="s">
        <v>32</v>
      </c>
      <c r="U45">
        <f>SUM(G75:G80)</f>
        <v>21300000</v>
      </c>
      <c r="W45" t="s">
        <v>32</v>
      </c>
      <c r="X45">
        <f t="shared" si="9"/>
        <v>2350000</v>
      </c>
      <c r="AK45" t="s">
        <v>31</v>
      </c>
      <c r="AL45" t="s">
        <v>8</v>
      </c>
      <c r="AM45">
        <v>2</v>
      </c>
      <c r="AN45">
        <v>7.2</v>
      </c>
      <c r="AO45">
        <v>100.93457943925235</v>
      </c>
      <c r="AQ45">
        <v>100.70313877622995</v>
      </c>
      <c r="AR45" t="s">
        <v>31</v>
      </c>
      <c r="AS45" t="s">
        <v>10</v>
      </c>
      <c r="AT45">
        <v>25.862243610881364</v>
      </c>
      <c r="AV45">
        <v>46.255413640547658</v>
      </c>
      <c r="AW45">
        <v>58.840820827932347</v>
      </c>
      <c r="BF45">
        <v>55.225590624108918</v>
      </c>
      <c r="BG45">
        <v>3.7990211547604886</v>
      </c>
    </row>
    <row r="46" spans="2:59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230000000</v>
      </c>
      <c r="H46" t="s">
        <v>29</v>
      </c>
      <c r="I46" t="s">
        <v>32</v>
      </c>
      <c r="J46">
        <f>SUM(G82:G87)</f>
        <v>19230000</v>
      </c>
      <c r="M46" t="s">
        <v>32</v>
      </c>
      <c r="N46" s="42" t="s">
        <v>14</v>
      </c>
      <c r="O46" s="43">
        <f>MAX(E82:E88)</f>
        <v>3400000</v>
      </c>
      <c r="P46">
        <f>MAX(F82:F84)</f>
        <v>2620000</v>
      </c>
      <c r="Q46" s="42">
        <v>1</v>
      </c>
      <c r="T46" t="s">
        <v>32</v>
      </c>
      <c r="U46">
        <f>SUM(G82:G87)</f>
        <v>19230000</v>
      </c>
      <c r="W46" t="s">
        <v>32</v>
      </c>
      <c r="X46">
        <f t="shared" si="9"/>
        <v>2620000</v>
      </c>
      <c r="AK46" t="s">
        <v>31</v>
      </c>
      <c r="AL46" t="s">
        <v>8</v>
      </c>
      <c r="AM46">
        <v>3</v>
      </c>
      <c r="AN46">
        <v>7.1</v>
      </c>
      <c r="AO46">
        <v>100.47169811320755</v>
      </c>
      <c r="AQ46">
        <v>287.38979016046557</v>
      </c>
      <c r="AR46" t="s">
        <v>31</v>
      </c>
      <c r="AS46" t="s">
        <v>11</v>
      </c>
      <c r="AT46">
        <v>35.728228446007392</v>
      </c>
      <c r="AV46">
        <v>56.121398475673686</v>
      </c>
      <c r="AW46">
        <v>71.391192779765035</v>
      </c>
    </row>
    <row r="47" spans="2:59" ht="16" x14ac:dyDescent="0.2">
      <c r="B47" t="s">
        <v>29</v>
      </c>
      <c r="C47" t="str">
        <f>$E$24</f>
        <v>At2</v>
      </c>
      <c r="D47">
        <f>$C$26</f>
        <v>0</v>
      </c>
      <c r="E47">
        <f>E26</f>
        <v>533333.33333333337</v>
      </c>
      <c r="F47">
        <f>(E48-E47)</f>
        <v>3366666.6666666665</v>
      </c>
      <c r="G47">
        <f>((D48-D47)*(E48-E47))/2+(D48-D47)*E47</f>
        <v>2216666.6666666665</v>
      </c>
      <c r="H47" t="s">
        <v>29</v>
      </c>
      <c r="I47" t="s">
        <v>32</v>
      </c>
      <c r="J47">
        <f>SUM(G89:G94)</f>
        <v>16240000</v>
      </c>
      <c r="M47" t="s">
        <v>32</v>
      </c>
      <c r="N47" s="42" t="s">
        <v>15</v>
      </c>
      <c r="O47" s="43">
        <f>MAX(E89:E95)</f>
        <v>3100000</v>
      </c>
      <c r="P47">
        <f>MAX(F89:F91)</f>
        <v>2110000</v>
      </c>
      <c r="Q47" s="42">
        <v>1</v>
      </c>
      <c r="T47" t="s">
        <v>32</v>
      </c>
      <c r="U47">
        <f>SUM(G89:G94)</f>
        <v>16240000</v>
      </c>
      <c r="W47" t="s">
        <v>32</v>
      </c>
      <c r="X47">
        <f t="shared" si="9"/>
        <v>2110000</v>
      </c>
      <c r="AK47" t="s">
        <v>31</v>
      </c>
      <c r="AL47" t="s">
        <v>8</v>
      </c>
      <c r="AM47">
        <v>6</v>
      </c>
      <c r="AN47">
        <v>6.5</v>
      </c>
      <c r="AO47">
        <v>91.121495327102807</v>
      </c>
      <c r="AQ47">
        <v>90.211910454249079</v>
      </c>
      <c r="AR47" t="s">
        <v>32</v>
      </c>
      <c r="AS47" t="s">
        <v>12</v>
      </c>
      <c r="AT47">
        <v>31.562111974198388</v>
      </c>
      <c r="AU47">
        <v>25.275258753474617</v>
      </c>
      <c r="AV47">
        <v>51.955282003864681</v>
      </c>
      <c r="AW47">
        <v>66.091538240493492</v>
      </c>
      <c r="AX47">
        <v>25.275258753474617</v>
      </c>
      <c r="AY47">
        <v>5.7528511137849865</v>
      </c>
    </row>
    <row r="48" spans="2:59" ht="16" x14ac:dyDescent="0.2">
      <c r="B48" t="s">
        <v>29</v>
      </c>
      <c r="C48" t="str">
        <f t="shared" ref="C48:C53" si="11">$E$24</f>
        <v>At2</v>
      </c>
      <c r="D48">
        <f>$C$27</f>
        <v>1</v>
      </c>
      <c r="E48">
        <f t="shared" ref="E48:E53" si="12">E27</f>
        <v>3900000</v>
      </c>
      <c r="F48">
        <f>(E49-E48)</f>
        <v>16100000</v>
      </c>
      <c r="G48">
        <f>((D49-D48)*(E49-E48))/2+(D49-D48)*E48</f>
        <v>11950000</v>
      </c>
      <c r="H48" t="s">
        <v>30</v>
      </c>
      <c r="I48" t="s">
        <v>36</v>
      </c>
      <c r="J48">
        <f>SUM(G96:G101)</f>
        <v>1425666666.6666665</v>
      </c>
      <c r="K48">
        <f>AVERAGE(J48:J51)</f>
        <v>1346316666.6666665</v>
      </c>
      <c r="M48" t="s">
        <v>36</v>
      </c>
      <c r="N48" s="42" t="s">
        <v>16</v>
      </c>
      <c r="O48" s="43">
        <f>MAX(E96:E102)</f>
        <v>320000000</v>
      </c>
      <c r="P48">
        <f>MAX(F96:F98)</f>
        <v>186000000</v>
      </c>
      <c r="Q48" s="42">
        <v>1</v>
      </c>
      <c r="T48" t="s">
        <v>36</v>
      </c>
      <c r="U48">
        <f>SUM(G96:G101)</f>
        <v>1425666666.6666665</v>
      </c>
      <c r="V48">
        <f>AVERAGE(U48:U51)</f>
        <v>1346316666.6666665</v>
      </c>
      <c r="W48" t="s">
        <v>36</v>
      </c>
      <c r="X48">
        <f t="shared" si="9"/>
        <v>186000000</v>
      </c>
      <c r="Y48">
        <f>AVERAGE(X48:X51)</f>
        <v>165500000</v>
      </c>
      <c r="AK48" t="s">
        <v>31</v>
      </c>
      <c r="AL48" t="s">
        <v>8</v>
      </c>
      <c r="AM48">
        <v>7</v>
      </c>
      <c r="AN48">
        <v>6.4</v>
      </c>
      <c r="AO48">
        <v>89.302325581395351</v>
      </c>
      <c r="AQ48">
        <v>89.51097587480983</v>
      </c>
      <c r="AR48" t="s">
        <v>32</v>
      </c>
      <c r="AS48" t="s">
        <v>13</v>
      </c>
      <c r="AT48">
        <v>20.393170029666408</v>
      </c>
      <c r="AV48">
        <v>40.786340059332701</v>
      </c>
      <c r="AW48">
        <v>51.883694010565563</v>
      </c>
    </row>
    <row r="49" spans="2:51" ht="16" x14ac:dyDescent="0.2">
      <c r="B49" t="s">
        <v>29</v>
      </c>
      <c r="C49" t="str">
        <f t="shared" si="11"/>
        <v>At2</v>
      </c>
      <c r="D49">
        <v>2</v>
      </c>
      <c r="E49">
        <f t="shared" si="12"/>
        <v>20000000</v>
      </c>
      <c r="F49">
        <f>(E50-E49)</f>
        <v>120000000</v>
      </c>
      <c r="G49">
        <f>((D50-D49)*(E50-E49))/2+(D50-D49)*E49</f>
        <v>80000000</v>
      </c>
      <c r="H49" t="s">
        <v>30</v>
      </c>
      <c r="I49" t="s">
        <v>36</v>
      </c>
      <c r="J49">
        <f>SUM(G103:G108)</f>
        <v>1198366666.6666665</v>
      </c>
      <c r="M49" t="s">
        <v>36</v>
      </c>
      <c r="N49" s="42" t="s">
        <v>17</v>
      </c>
      <c r="O49" s="43">
        <f>MAX(E103:E109)</f>
        <v>340000000</v>
      </c>
      <c r="P49">
        <f>MAX(F103:F105)</f>
        <v>150000000</v>
      </c>
      <c r="Q49" s="42">
        <v>1</v>
      </c>
      <c r="T49" t="s">
        <v>36</v>
      </c>
      <c r="U49">
        <f>SUM(G103:G108)</f>
        <v>1198366666.6666665</v>
      </c>
      <c r="W49" t="s">
        <v>36</v>
      </c>
      <c r="X49">
        <f t="shared" si="9"/>
        <v>150000000</v>
      </c>
      <c r="AK49" t="s">
        <v>31</v>
      </c>
      <c r="AL49" t="s">
        <v>8</v>
      </c>
      <c r="AM49">
        <v>8</v>
      </c>
      <c r="AN49">
        <v>6.4</v>
      </c>
      <c r="AO49">
        <v>89.719626168224309</v>
      </c>
      <c r="AR49" t="s">
        <v>32</v>
      </c>
      <c r="AS49" t="s">
        <v>14</v>
      </c>
      <c r="AT49">
        <v>28.752582980367379</v>
      </c>
      <c r="AV49">
        <v>49.145753010033673</v>
      </c>
      <c r="AW49">
        <v>62.517578370162205</v>
      </c>
    </row>
    <row r="50" spans="2:51" ht="16" x14ac:dyDescent="0.2">
      <c r="B50" t="s">
        <v>29</v>
      </c>
      <c r="C50" t="str">
        <f t="shared" si="11"/>
        <v>At2</v>
      </c>
      <c r="D50">
        <f>C$29</f>
        <v>3</v>
      </c>
      <c r="E50">
        <f t="shared" si="12"/>
        <v>140000000</v>
      </c>
      <c r="G50">
        <f t="shared" ref="G50:G51" si="13">((D51-D50)*(E51-E50))/2+(D51-D50)*E50</f>
        <v>555000000</v>
      </c>
      <c r="H50" t="s">
        <v>30</v>
      </c>
      <c r="I50" t="s">
        <v>36</v>
      </c>
      <c r="J50">
        <f>SUM(G110:G115)</f>
        <v>1334166666.6666665</v>
      </c>
      <c r="M50" t="s">
        <v>36</v>
      </c>
      <c r="N50" s="42" t="s">
        <v>18</v>
      </c>
      <c r="O50" s="43">
        <f>MAX(E110:E116)</f>
        <v>270000000</v>
      </c>
      <c r="P50">
        <f>MAX(F110:F112)</f>
        <v>182000000</v>
      </c>
      <c r="Q50" s="42">
        <v>1</v>
      </c>
      <c r="T50" t="s">
        <v>36</v>
      </c>
      <c r="U50">
        <f>SUM(G110:G115)</f>
        <v>1334166666.6666665</v>
      </c>
      <c r="W50" t="s">
        <v>36</v>
      </c>
      <c r="X50">
        <f t="shared" si="9"/>
        <v>182000000</v>
      </c>
      <c r="AK50" t="s">
        <v>31</v>
      </c>
      <c r="AL50" t="s">
        <v>9</v>
      </c>
      <c r="AM50">
        <v>0</v>
      </c>
      <c r="AN50">
        <v>7.3999999999999995</v>
      </c>
      <c r="AO50">
        <v>100</v>
      </c>
      <c r="AQ50">
        <v>100.46082949308756</v>
      </c>
      <c r="AR50" t="s">
        <v>32</v>
      </c>
      <c r="AS50" t="s">
        <v>15</v>
      </c>
      <c r="AT50">
        <v>20.393170029666294</v>
      </c>
      <c r="AV50">
        <v>40.786340059332588</v>
      </c>
      <c r="AW50">
        <v>51.883694010565421</v>
      </c>
    </row>
    <row r="51" spans="2:51" ht="16" x14ac:dyDescent="0.2">
      <c r="B51" t="s">
        <v>29</v>
      </c>
      <c r="C51" t="str">
        <f t="shared" si="11"/>
        <v>At2</v>
      </c>
      <c r="D51">
        <f>C$30</f>
        <v>6</v>
      </c>
      <c r="E51">
        <f t="shared" si="12"/>
        <v>230000000</v>
      </c>
      <c r="G51">
        <f t="shared" si="13"/>
        <v>275000000</v>
      </c>
      <c r="H51" t="s">
        <v>30</v>
      </c>
      <c r="I51" t="s">
        <v>36</v>
      </c>
      <c r="J51">
        <f>SUM(G117:G122)</f>
        <v>1427066666.6666665</v>
      </c>
      <c r="M51" t="s">
        <v>36</v>
      </c>
      <c r="N51" s="42" t="s">
        <v>19</v>
      </c>
      <c r="O51" s="43">
        <f>MAX(E117:E123)</f>
        <v>330000000</v>
      </c>
      <c r="P51">
        <f>MAX(F117:F119)</f>
        <v>144000000</v>
      </c>
      <c r="Q51" s="42">
        <v>1</v>
      </c>
      <c r="T51" t="s">
        <v>36</v>
      </c>
      <c r="U51">
        <f>SUM(G117:G122)</f>
        <v>1427066666.6666665</v>
      </c>
      <c r="W51" t="s">
        <v>36</v>
      </c>
      <c r="X51">
        <f t="shared" si="9"/>
        <v>144000000</v>
      </c>
      <c r="AK51" t="s">
        <v>31</v>
      </c>
      <c r="AL51" t="s">
        <v>9</v>
      </c>
      <c r="AM51">
        <v>1</v>
      </c>
      <c r="AN51">
        <v>7.3</v>
      </c>
      <c r="AO51">
        <v>100.92165898617512</v>
      </c>
      <c r="AQ51">
        <v>99.526250053835227</v>
      </c>
      <c r="AR51" t="s">
        <v>89</v>
      </c>
      <c r="AS51" t="s">
        <v>90</v>
      </c>
      <c r="AT51">
        <v>55.407666468094476</v>
      </c>
      <c r="AU51">
        <v>55.225590624108918</v>
      </c>
      <c r="AV51">
        <v>75.80083649776077</v>
      </c>
      <c r="AW51">
        <v>96.425111958404898</v>
      </c>
      <c r="AX51">
        <v>55.225590624108918</v>
      </c>
      <c r="AY51">
        <v>3.7990211547604886</v>
      </c>
    </row>
    <row r="52" spans="2:51" ht="16" x14ac:dyDescent="0.2">
      <c r="B52" t="s">
        <v>29</v>
      </c>
      <c r="C52" t="str">
        <f t="shared" si="11"/>
        <v>At2</v>
      </c>
      <c r="D52">
        <f>C$31</f>
        <v>7</v>
      </c>
      <c r="E52">
        <f t="shared" si="12"/>
        <v>320000000</v>
      </c>
      <c r="G52">
        <f>((D53-D52)*(E53-E52))/2+(D53-D52)*E52</f>
        <v>255000000</v>
      </c>
      <c r="H52" t="s">
        <v>30</v>
      </c>
      <c r="I52" t="s">
        <v>37</v>
      </c>
      <c r="J52">
        <f>SUM(G124:G129)</f>
        <v>30600000</v>
      </c>
      <c r="K52">
        <f>AVERAGE(J52:J55)</f>
        <v>28612500</v>
      </c>
      <c r="M52" t="s">
        <v>37</v>
      </c>
      <c r="N52" s="42" t="s">
        <v>20</v>
      </c>
      <c r="O52" s="43">
        <f>MAX(E124:E130)</f>
        <v>7200000</v>
      </c>
      <c r="P52">
        <f>MAX(F124:F126)</f>
        <v>1300000</v>
      </c>
      <c r="Q52" s="42">
        <v>1</v>
      </c>
      <c r="T52" t="s">
        <v>37</v>
      </c>
      <c r="U52">
        <f>SUM(G124:G129)</f>
        <v>30600000</v>
      </c>
      <c r="V52">
        <f>AVERAGE(U52:U55)</f>
        <v>28612500</v>
      </c>
      <c r="W52" t="s">
        <v>37</v>
      </c>
      <c r="X52">
        <f t="shared" si="9"/>
        <v>1300000</v>
      </c>
      <c r="Y52">
        <f>AVERAGE(X52:X55)</f>
        <v>2075000</v>
      </c>
      <c r="AK52" t="s">
        <v>31</v>
      </c>
      <c r="AL52" t="s">
        <v>9</v>
      </c>
      <c r="AM52">
        <v>2</v>
      </c>
      <c r="AN52">
        <v>7</v>
      </c>
      <c r="AO52">
        <v>98.130841121495337</v>
      </c>
      <c r="AQ52">
        <v>98.593722447540131</v>
      </c>
      <c r="AR52" t="s">
        <v>89</v>
      </c>
      <c r="AS52" t="s">
        <v>91</v>
      </c>
      <c r="AT52">
        <v>58.217925107520728</v>
      </c>
      <c r="AV52">
        <v>78.611095137187021</v>
      </c>
      <c r="AW52">
        <v>100</v>
      </c>
    </row>
    <row r="53" spans="2:51" ht="16" x14ac:dyDescent="0.2">
      <c r="B53" t="s">
        <v>29</v>
      </c>
      <c r="C53" t="str">
        <f t="shared" si="11"/>
        <v>At2</v>
      </c>
      <c r="D53">
        <f>C$32</f>
        <v>8</v>
      </c>
      <c r="E53">
        <f t="shared" si="12"/>
        <v>190000000</v>
      </c>
      <c r="H53" t="s">
        <v>30</v>
      </c>
      <c r="I53" t="s">
        <v>37</v>
      </c>
      <c r="J53">
        <f>SUM(G131:G136)</f>
        <v>32200000</v>
      </c>
      <c r="M53" t="s">
        <v>37</v>
      </c>
      <c r="N53" s="42" t="s">
        <v>21</v>
      </c>
      <c r="O53" s="43">
        <f>MAX(E131:E137)</f>
        <v>6500000</v>
      </c>
      <c r="P53">
        <f>MAX(F131:F133)</f>
        <v>2200000</v>
      </c>
      <c r="Q53" s="42">
        <v>1</v>
      </c>
      <c r="T53" t="s">
        <v>37</v>
      </c>
      <c r="U53">
        <f>SUM(G131:G136)</f>
        <v>32200000</v>
      </c>
      <c r="W53" t="s">
        <v>37</v>
      </c>
      <c r="X53">
        <f t="shared" si="9"/>
        <v>2200000</v>
      </c>
      <c r="AK53" t="s">
        <v>31</v>
      </c>
      <c r="AL53" t="s">
        <v>9</v>
      </c>
      <c r="AM53">
        <v>3</v>
      </c>
      <c r="AN53">
        <v>7</v>
      </c>
      <c r="AO53">
        <v>99.056603773584911</v>
      </c>
      <c r="AQ53">
        <v>283.16434491271383</v>
      </c>
      <c r="AR53" t="s">
        <v>89</v>
      </c>
      <c r="AS53" t="s">
        <v>92</v>
      </c>
      <c r="AT53">
        <v>57.464089805104891</v>
      </c>
      <c r="AV53">
        <v>77.857259834771185</v>
      </c>
      <c r="AW53">
        <v>99.041057370972524</v>
      </c>
    </row>
    <row r="54" spans="2:51" ht="16" x14ac:dyDescent="0.2">
      <c r="B54" t="s">
        <v>29</v>
      </c>
      <c r="C54" t="str">
        <f>$F$24</f>
        <v>At3</v>
      </c>
      <c r="D54">
        <f>$C$26</f>
        <v>0</v>
      </c>
      <c r="E54">
        <f>F26</f>
        <v>533333.33333333337</v>
      </c>
      <c r="F54">
        <f>(E55-E54)</f>
        <v>3166666.6666666665</v>
      </c>
      <c r="G54">
        <f>((D55-D54)*(E55-E54))/2+(D55-D54)*E54</f>
        <v>2116666.6666666665</v>
      </c>
      <c r="H54" t="s">
        <v>30</v>
      </c>
      <c r="I54" t="s">
        <v>37</v>
      </c>
      <c r="J54">
        <f>SUM(G138:G143)</f>
        <v>26650000</v>
      </c>
      <c r="M54" t="s">
        <v>37</v>
      </c>
      <c r="N54" s="42" t="s">
        <v>22</v>
      </c>
      <c r="O54" s="43">
        <f>MAX(E138:E144)</f>
        <v>5900000</v>
      </c>
      <c r="P54">
        <f>MAX(F138:F140)</f>
        <v>2100000</v>
      </c>
      <c r="Q54" s="42">
        <v>1</v>
      </c>
      <c r="T54" t="s">
        <v>37</v>
      </c>
      <c r="U54">
        <f>SUM(G138:G143)</f>
        <v>26650000</v>
      </c>
      <c r="W54" t="s">
        <v>37</v>
      </c>
      <c r="X54">
        <f t="shared" si="9"/>
        <v>2100000</v>
      </c>
      <c r="AK54" t="s">
        <v>31</v>
      </c>
      <c r="AL54" t="s">
        <v>9</v>
      </c>
      <c r="AM54">
        <v>6</v>
      </c>
      <c r="AN54">
        <v>6.4</v>
      </c>
      <c r="AO54">
        <v>89.719626168224309</v>
      </c>
      <c r="AQ54">
        <v>89.51097587480983</v>
      </c>
      <c r="AR54" t="s">
        <v>89</v>
      </c>
      <c r="AS54" t="s">
        <v>93</v>
      </c>
      <c r="AT54">
        <v>49.812681115715577</v>
      </c>
      <c r="AV54">
        <v>70.205851145381871</v>
      </c>
      <c r="AW54">
        <v>89.307814657540561</v>
      </c>
    </row>
    <row r="55" spans="2:51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3700000</v>
      </c>
      <c r="F55">
        <f>(E56-E55)</f>
        <v>6300000</v>
      </c>
      <c r="G55">
        <f>((D56-D55)*(E56-E55))/2+(D56-D55)*E55</f>
        <v>6850000</v>
      </c>
      <c r="H55" t="s">
        <v>30</v>
      </c>
      <c r="I55" t="s">
        <v>37</v>
      </c>
      <c r="J55">
        <f>SUM(G145:G150)</f>
        <v>25000000</v>
      </c>
      <c r="M55" t="s">
        <v>37</v>
      </c>
      <c r="N55" s="42" t="s">
        <v>23</v>
      </c>
      <c r="O55" s="43">
        <f>MAX(E145:E151)</f>
        <v>5400000</v>
      </c>
      <c r="P55">
        <f>MAX(F145:F147)</f>
        <v>2700000</v>
      </c>
      <c r="Q55" s="42">
        <v>1</v>
      </c>
      <c r="T55" t="s">
        <v>37</v>
      </c>
      <c r="U55">
        <f>SUM(G145:G150)</f>
        <v>25000000</v>
      </c>
      <c r="W55" t="s">
        <v>37</v>
      </c>
      <c r="X55">
        <f t="shared" si="9"/>
        <v>2700000</v>
      </c>
      <c r="AK55" t="s">
        <v>31</v>
      </c>
      <c r="AL55" t="s">
        <v>9</v>
      </c>
      <c r="AM55">
        <v>7</v>
      </c>
      <c r="AN55">
        <v>6.4</v>
      </c>
      <c r="AO55">
        <v>89.302325581395351</v>
      </c>
      <c r="AQ55">
        <v>90.211910454249079</v>
      </c>
    </row>
    <row r="56" spans="2:51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10000000</v>
      </c>
      <c r="F56">
        <f>(E57-E56)</f>
        <v>68000000</v>
      </c>
      <c r="G56">
        <f>((D57-D56)*(E57-E56))/2+(D57-D56)*E56</f>
        <v>44000000</v>
      </c>
      <c r="N56" s="42"/>
      <c r="AK56" t="s">
        <v>31</v>
      </c>
      <c r="AL56" t="s">
        <v>9</v>
      </c>
      <c r="AM56">
        <v>8</v>
      </c>
      <c r="AN56">
        <v>6.5</v>
      </c>
      <c r="AO56">
        <v>91.121495327102807</v>
      </c>
    </row>
    <row r="57" spans="2:51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78000000</v>
      </c>
      <c r="G57">
        <f t="shared" ref="G57:G58" si="16">((D58-D57)*(E58-E57))/2+(D58-D57)*E57</f>
        <v>357000000</v>
      </c>
      <c r="N57" s="42"/>
      <c r="AK57" t="s">
        <v>31</v>
      </c>
      <c r="AL57" t="s">
        <v>10</v>
      </c>
      <c r="AM57">
        <v>0</v>
      </c>
      <c r="AN57">
        <v>7.3999999999999995</v>
      </c>
      <c r="AO57">
        <v>100</v>
      </c>
      <c r="AQ57">
        <v>100.46082949308756</v>
      </c>
      <c r="AS57" t="s">
        <v>94</v>
      </c>
      <c r="AT57">
        <v>20.393170029666294</v>
      </c>
    </row>
    <row r="58" spans="2:51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160000000</v>
      </c>
      <c r="G58">
        <f t="shared" si="16"/>
        <v>165000000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K58" t="s">
        <v>31</v>
      </c>
      <c r="AL58" t="s">
        <v>10</v>
      </c>
      <c r="AM58">
        <v>1</v>
      </c>
      <c r="AN58">
        <v>7.3</v>
      </c>
      <c r="AO58">
        <v>100.92165898617512</v>
      </c>
      <c r="AQ58">
        <v>100.22718463327448</v>
      </c>
      <c r="AS58" t="s">
        <v>95</v>
      </c>
      <c r="AT58">
        <v>78.611095137187021</v>
      </c>
    </row>
    <row r="59" spans="2:51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170000000</v>
      </c>
      <c r="G59">
        <f>((D60-D59)*(E60-E59))/2+(D60-D59)*E59</f>
        <v>200000000</v>
      </c>
      <c r="H59" s="43" t="s">
        <v>142</v>
      </c>
      <c r="I59" s="43" t="s">
        <v>38</v>
      </c>
      <c r="J59" s="63" t="s">
        <v>143</v>
      </c>
      <c r="K59" s="42"/>
      <c r="N59" s="42"/>
      <c r="AK59" t="s">
        <v>31</v>
      </c>
      <c r="AL59" t="s">
        <v>10</v>
      </c>
      <c r="AM59">
        <v>2</v>
      </c>
      <c r="AN59">
        <v>7.1</v>
      </c>
      <c r="AO59">
        <v>99.532710280373834</v>
      </c>
      <c r="AQ59">
        <v>100.70975136660201</v>
      </c>
    </row>
    <row r="60" spans="2:51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230000000</v>
      </c>
      <c r="H60" s="43" t="s">
        <v>38</v>
      </c>
      <c r="I60" s="43" t="s">
        <v>142</v>
      </c>
      <c r="J60" s="42"/>
      <c r="K60" s="42"/>
      <c r="L60" s="42"/>
      <c r="N60" s="42"/>
      <c r="AK60" t="s">
        <v>31</v>
      </c>
      <c r="AL60" t="s">
        <v>10</v>
      </c>
      <c r="AM60">
        <v>3</v>
      </c>
      <c r="AN60">
        <v>7.2</v>
      </c>
      <c r="AO60">
        <v>101.88679245283019</v>
      </c>
      <c r="AQ60">
        <v>291.61523540821725</v>
      </c>
    </row>
    <row r="61" spans="2:51" ht="16" x14ac:dyDescent="0.2">
      <c r="B61" t="s">
        <v>29</v>
      </c>
      <c r="C61" t="str">
        <f>$G$24</f>
        <v>At4</v>
      </c>
      <c r="D61">
        <f>$C$26</f>
        <v>0</v>
      </c>
      <c r="E61">
        <f>G26</f>
        <v>533333.33333333337</v>
      </c>
      <c r="F61">
        <f>(E62-E61)</f>
        <v>4866666.666666667</v>
      </c>
      <c r="G61">
        <f>((D62-D61)*(E62-E61))/2+(D62-D61)*E61</f>
        <v>2966666.666666667</v>
      </c>
      <c r="N61" s="42"/>
      <c r="AK61" t="s">
        <v>31</v>
      </c>
      <c r="AL61" t="s">
        <v>10</v>
      </c>
      <c r="AM61">
        <v>6</v>
      </c>
      <c r="AN61">
        <v>6.6</v>
      </c>
      <c r="AO61">
        <v>92.523364485981304</v>
      </c>
      <c r="AQ61">
        <v>90.912845033688328</v>
      </c>
    </row>
    <row r="62" spans="2:51" ht="16" x14ac:dyDescent="0.2">
      <c r="B62" t="s">
        <v>29</v>
      </c>
      <c r="C62" t="str">
        <f t="shared" ref="C62:C67" si="17">$G$24</f>
        <v>At4</v>
      </c>
      <c r="D62">
        <f>$C$27</f>
        <v>1</v>
      </c>
      <c r="E62">
        <f t="shared" ref="E62:E67" si="18">G27</f>
        <v>5400000</v>
      </c>
      <c r="F62">
        <f>(E63-E62)</f>
        <v>12600000</v>
      </c>
      <c r="G62">
        <f>((D63-D62)*(E63-E62))/2+(D63-D62)*E62</f>
        <v>11700000</v>
      </c>
      <c r="N62" s="42"/>
      <c r="AK62" t="s">
        <v>31</v>
      </c>
      <c r="AL62" t="s">
        <v>10</v>
      </c>
      <c r="AM62">
        <v>7</v>
      </c>
      <c r="AN62">
        <v>6.4</v>
      </c>
      <c r="AO62">
        <v>89.302325581395351</v>
      </c>
      <c r="AQ62">
        <v>90.211910454249079</v>
      </c>
    </row>
    <row r="63" spans="2:51" ht="16" x14ac:dyDescent="0.2">
      <c r="B63" t="s">
        <v>29</v>
      </c>
      <c r="C63" t="str">
        <f t="shared" si="17"/>
        <v>At4</v>
      </c>
      <c r="D63">
        <v>2</v>
      </c>
      <c r="E63">
        <f t="shared" si="18"/>
        <v>18000000</v>
      </c>
      <c r="F63">
        <f>(E64-E63)</f>
        <v>112000000</v>
      </c>
      <c r="G63">
        <f>((D64-D63)*(E64-E63))/2+(D64-D63)*E63</f>
        <v>74000000</v>
      </c>
      <c r="N63" s="42"/>
      <c r="AK63" t="s">
        <v>31</v>
      </c>
      <c r="AL63" t="s">
        <v>10</v>
      </c>
      <c r="AM63">
        <v>8</v>
      </c>
      <c r="AN63">
        <v>6.5</v>
      </c>
      <c r="AO63">
        <v>91.121495327102807</v>
      </c>
    </row>
    <row r="64" spans="2:51" ht="16" x14ac:dyDescent="0.2">
      <c r="B64" t="s">
        <v>29</v>
      </c>
      <c r="C64" t="str">
        <f t="shared" si="17"/>
        <v>At4</v>
      </c>
      <c r="D64">
        <f>C$29</f>
        <v>3</v>
      </c>
      <c r="E64">
        <f t="shared" si="18"/>
        <v>130000000</v>
      </c>
      <c r="G64">
        <f t="shared" ref="G64:G65" si="19">((D65-D64)*(E65-E64))/2+(D65-D64)*E64</f>
        <v>555000000</v>
      </c>
      <c r="N64" s="42"/>
      <c r="AK64" t="s">
        <v>31</v>
      </c>
      <c r="AL64" t="s">
        <v>11</v>
      </c>
      <c r="AM64">
        <v>0</v>
      </c>
      <c r="AN64">
        <v>7.3999999999999995</v>
      </c>
      <c r="AO64">
        <v>100</v>
      </c>
      <c r="AQ64">
        <v>100.46082949308756</v>
      </c>
    </row>
    <row r="65" spans="2:43" ht="16" x14ac:dyDescent="0.2">
      <c r="B65" t="s">
        <v>29</v>
      </c>
      <c r="C65" t="str">
        <f t="shared" si="17"/>
        <v>At4</v>
      </c>
      <c r="D65">
        <f>C$30</f>
        <v>6</v>
      </c>
      <c r="E65">
        <f t="shared" si="18"/>
        <v>240000000</v>
      </c>
      <c r="G65">
        <f t="shared" si="19"/>
        <v>255000000</v>
      </c>
      <c r="N65" s="42"/>
      <c r="AK65" t="s">
        <v>31</v>
      </c>
      <c r="AL65" t="s">
        <v>11</v>
      </c>
      <c r="AM65">
        <v>1</v>
      </c>
      <c r="AN65">
        <v>7.3</v>
      </c>
      <c r="AO65">
        <v>100.92165898617512</v>
      </c>
      <c r="AQ65">
        <v>99.526250053835227</v>
      </c>
    </row>
    <row r="66" spans="2:43" ht="16" x14ac:dyDescent="0.2">
      <c r="B66" t="s">
        <v>29</v>
      </c>
      <c r="C66" t="str">
        <f t="shared" si="17"/>
        <v>At4</v>
      </c>
      <c r="D66">
        <f>C$31</f>
        <v>7</v>
      </c>
      <c r="E66">
        <f t="shared" si="18"/>
        <v>270000000</v>
      </c>
      <c r="G66">
        <f>((D67-D66)*(E67-E66))/2+(D67-D66)*E66</f>
        <v>210000000</v>
      </c>
      <c r="N66" s="42"/>
      <c r="AK66" t="s">
        <v>31</v>
      </c>
      <c r="AL66" t="s">
        <v>11</v>
      </c>
      <c r="AM66">
        <v>2</v>
      </c>
      <c r="AN66">
        <v>7</v>
      </c>
      <c r="AO66">
        <v>98.130841121495337</v>
      </c>
      <c r="AQ66">
        <v>98.593722447540131</v>
      </c>
    </row>
    <row r="67" spans="2:43" ht="16" x14ac:dyDescent="0.2">
      <c r="B67" t="s">
        <v>29</v>
      </c>
      <c r="C67" t="str">
        <f t="shared" si="17"/>
        <v>At4</v>
      </c>
      <c r="D67">
        <f>C$32</f>
        <v>8</v>
      </c>
      <c r="E67">
        <f t="shared" si="18"/>
        <v>150000000</v>
      </c>
      <c r="N67" s="42"/>
      <c r="AK67" t="s">
        <v>31</v>
      </c>
      <c r="AL67" t="s">
        <v>11</v>
      </c>
      <c r="AM67">
        <v>3</v>
      </c>
      <c r="AN67">
        <v>7</v>
      </c>
      <c r="AO67">
        <v>99.056603773584911</v>
      </c>
      <c r="AQ67">
        <v>285.26714865103156</v>
      </c>
    </row>
    <row r="68" spans="2:43" ht="16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800000</v>
      </c>
      <c r="F68">
        <f>(E69-E68)</f>
        <v>-430000</v>
      </c>
      <c r="G68">
        <f>((D69-D68)*(E69-E68))/2+(D69-D68)*E68</f>
        <v>585000</v>
      </c>
      <c r="N68" s="42"/>
      <c r="AK68" t="s">
        <v>31</v>
      </c>
      <c r="AL68" t="s">
        <v>11</v>
      </c>
      <c r="AM68">
        <v>6</v>
      </c>
      <c r="AN68">
        <v>6.5</v>
      </c>
      <c r="AO68">
        <v>91.121495327102807</v>
      </c>
      <c r="AQ68">
        <v>90.211910454249079</v>
      </c>
    </row>
    <row r="69" spans="2:43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1">H27</f>
        <v>370000</v>
      </c>
      <c r="F69">
        <f>(E70-E69)</f>
        <v>2530000</v>
      </c>
      <c r="G69">
        <f>((D70-D69)*(E70-E69))/2+(D70-D69)*E69</f>
        <v>1635000</v>
      </c>
      <c r="AK69" t="s">
        <v>31</v>
      </c>
      <c r="AL69" t="s">
        <v>11</v>
      </c>
      <c r="AM69">
        <v>7</v>
      </c>
      <c r="AN69">
        <v>6.4</v>
      </c>
      <c r="AO69">
        <v>89.302325581395351</v>
      </c>
      <c r="AQ69">
        <v>90.211910454249079</v>
      </c>
    </row>
    <row r="70" spans="2:43" x14ac:dyDescent="0.2">
      <c r="B70" t="s">
        <v>29</v>
      </c>
      <c r="C70" t="str">
        <f t="shared" si="20"/>
        <v>Ct1</v>
      </c>
      <c r="D70">
        <v>2</v>
      </c>
      <c r="E70">
        <f t="shared" si="21"/>
        <v>2900000</v>
      </c>
      <c r="F70">
        <f>(E71-E70)</f>
        <v>1200000</v>
      </c>
      <c r="G70">
        <f>((D71-D70)*(E71-E70))/2+(D71-D70)*E70</f>
        <v>3500000</v>
      </c>
      <c r="AK70" t="s">
        <v>31</v>
      </c>
      <c r="AL70" t="s">
        <v>11</v>
      </c>
      <c r="AM70">
        <v>8</v>
      </c>
      <c r="AN70">
        <v>6.5</v>
      </c>
      <c r="AO70">
        <v>91.121495327102807</v>
      </c>
    </row>
    <row r="71" spans="2:43" x14ac:dyDescent="0.2">
      <c r="B71" t="s">
        <v>29</v>
      </c>
      <c r="C71" t="str">
        <f t="shared" si="20"/>
        <v>Ct1</v>
      </c>
      <c r="D71">
        <f>C$29</f>
        <v>3</v>
      </c>
      <c r="E71">
        <f t="shared" si="21"/>
        <v>4100000</v>
      </c>
      <c r="G71">
        <f t="shared" ref="G71:G72" si="22">((D72-D71)*(E72-E71))/2+(D72-D71)*E71</f>
        <v>10500000</v>
      </c>
      <c r="AK71" t="s">
        <v>32</v>
      </c>
      <c r="AL71" t="s">
        <v>12</v>
      </c>
      <c r="AM71">
        <v>0</v>
      </c>
      <c r="AN71">
        <v>7.3999999999999995</v>
      </c>
      <c r="AO71">
        <v>100</v>
      </c>
      <c r="AQ71">
        <v>100.46082949308756</v>
      </c>
    </row>
    <row r="72" spans="2:43" x14ac:dyDescent="0.2">
      <c r="B72" t="s">
        <v>29</v>
      </c>
      <c r="C72" t="str">
        <f t="shared" si="20"/>
        <v>Ct1</v>
      </c>
      <c r="D72">
        <f>C$30</f>
        <v>6</v>
      </c>
      <c r="E72">
        <f t="shared" si="21"/>
        <v>2900000</v>
      </c>
      <c r="G72">
        <f t="shared" si="22"/>
        <v>2950000</v>
      </c>
      <c r="AK72" t="s">
        <v>32</v>
      </c>
      <c r="AL72" t="s">
        <v>12</v>
      </c>
      <c r="AM72">
        <v>1</v>
      </c>
      <c r="AN72">
        <v>7.3</v>
      </c>
      <c r="AO72">
        <v>100.92165898617512</v>
      </c>
      <c r="AQ72">
        <v>98.825315474395978</v>
      </c>
    </row>
    <row r="73" spans="2:43" x14ac:dyDescent="0.2">
      <c r="B73" t="s">
        <v>29</v>
      </c>
      <c r="C73" t="str">
        <f t="shared" si="20"/>
        <v>Ct1</v>
      </c>
      <c r="D73">
        <f>C$31</f>
        <v>7</v>
      </c>
      <c r="E73">
        <f t="shared" si="21"/>
        <v>3000000</v>
      </c>
      <c r="G73">
        <f>((D74-D73)*(E74-E73))/2+(D74-D73)*E73</f>
        <v>2700000</v>
      </c>
      <c r="AK73" t="s">
        <v>32</v>
      </c>
      <c r="AL73" t="s">
        <v>12</v>
      </c>
      <c r="AM73">
        <v>2</v>
      </c>
      <c r="AN73">
        <v>6.9</v>
      </c>
      <c r="AO73">
        <v>96.728971962616839</v>
      </c>
      <c r="AQ73">
        <v>97.185240698289562</v>
      </c>
    </row>
    <row r="74" spans="2:43" x14ac:dyDescent="0.2">
      <c r="B74" t="s">
        <v>29</v>
      </c>
      <c r="C74" t="str">
        <f t="shared" si="20"/>
        <v>Ct1</v>
      </c>
      <c r="D74">
        <f>C$32</f>
        <v>8</v>
      </c>
      <c r="E74">
        <f t="shared" si="21"/>
        <v>2400000</v>
      </c>
      <c r="AK74" t="s">
        <v>32</v>
      </c>
      <c r="AL74" t="s">
        <v>12</v>
      </c>
      <c r="AM74">
        <v>3</v>
      </c>
      <c r="AN74">
        <v>6.9</v>
      </c>
      <c r="AO74">
        <v>97.64150943396227</v>
      </c>
      <c r="AQ74">
        <v>287.35011461823314</v>
      </c>
    </row>
    <row r="75" spans="2:43" x14ac:dyDescent="0.2">
      <c r="B75" t="s">
        <v>29</v>
      </c>
      <c r="C75" t="str">
        <f>$I$24</f>
        <v>Ct2</v>
      </c>
      <c r="D75">
        <f>$C$26</f>
        <v>0</v>
      </c>
      <c r="E75">
        <f>I26</f>
        <v>800000</v>
      </c>
      <c r="F75">
        <f>(E76-E75)</f>
        <v>-450000</v>
      </c>
      <c r="G75">
        <f>((D76-D75)*(E76-E75))/2+(D76-D75)*E75</f>
        <v>575000</v>
      </c>
      <c r="AK75" t="s">
        <v>32</v>
      </c>
      <c r="AL75" t="s">
        <v>12</v>
      </c>
      <c r="AM75">
        <v>6</v>
      </c>
      <c r="AN75">
        <v>6.7</v>
      </c>
      <c r="AO75">
        <v>93.925233644859816</v>
      </c>
      <c r="AQ75">
        <v>93.009128450336874</v>
      </c>
    </row>
    <row r="76" spans="2:43" x14ac:dyDescent="0.2">
      <c r="B76" t="s">
        <v>29</v>
      </c>
      <c r="C76" t="str">
        <f t="shared" ref="C76:C81" si="23">$I$24</f>
        <v>Ct2</v>
      </c>
      <c r="D76">
        <f>$C$27</f>
        <v>1</v>
      </c>
      <c r="E76">
        <f t="shared" ref="E76:E81" si="24">I27</f>
        <v>350000</v>
      </c>
      <c r="F76">
        <f>(E77-E76)</f>
        <v>2350000</v>
      </c>
      <c r="G76">
        <f>((D77-D76)*(E77-E76))/2+(D77-D76)*E76</f>
        <v>1525000</v>
      </c>
      <c r="AK76" t="s">
        <v>32</v>
      </c>
      <c r="AL76" t="s">
        <v>12</v>
      </c>
      <c r="AM76">
        <v>7</v>
      </c>
      <c r="AN76">
        <v>6.6</v>
      </c>
      <c r="AO76">
        <v>92.093023255813947</v>
      </c>
      <c r="AQ76">
        <v>91.607259291458377</v>
      </c>
    </row>
    <row r="77" spans="2:43" x14ac:dyDescent="0.2">
      <c r="B77" t="s">
        <v>29</v>
      </c>
      <c r="C77" t="str">
        <f t="shared" si="23"/>
        <v>Ct2</v>
      </c>
      <c r="D77">
        <v>2</v>
      </c>
      <c r="E77">
        <f t="shared" si="24"/>
        <v>2700000</v>
      </c>
      <c r="F77">
        <f>(E78-E77)</f>
        <v>1100000</v>
      </c>
      <c r="G77">
        <f>((D78-D77)*(E78-E77))/2+(D78-D77)*E77</f>
        <v>3250000</v>
      </c>
      <c r="AK77" t="s">
        <v>32</v>
      </c>
      <c r="AL77" t="s">
        <v>12</v>
      </c>
      <c r="AM77">
        <v>8</v>
      </c>
      <c r="AN77">
        <v>6.5</v>
      </c>
      <c r="AO77">
        <v>91.121495327102807</v>
      </c>
    </row>
    <row r="78" spans="2:43" x14ac:dyDescent="0.2">
      <c r="B78" t="s">
        <v>29</v>
      </c>
      <c r="C78" t="str">
        <f t="shared" si="23"/>
        <v>Ct2</v>
      </c>
      <c r="D78">
        <f>C$29</f>
        <v>3</v>
      </c>
      <c r="E78">
        <f t="shared" si="24"/>
        <v>3800000</v>
      </c>
      <c r="G78">
        <f t="shared" ref="G78:G79" si="25">((D79-D78)*(E79-E78))/2+(D79-D78)*E78</f>
        <v>9450000</v>
      </c>
      <c r="AK78" t="s">
        <v>32</v>
      </c>
      <c r="AL78" t="s">
        <v>13</v>
      </c>
      <c r="AM78">
        <v>0</v>
      </c>
      <c r="AN78">
        <v>7.3999999999999995</v>
      </c>
      <c r="AO78">
        <v>100</v>
      </c>
      <c r="AQ78">
        <v>100.46082949308756</v>
      </c>
    </row>
    <row r="79" spans="2:43" x14ac:dyDescent="0.2">
      <c r="B79" t="s">
        <v>29</v>
      </c>
      <c r="C79" t="str">
        <f t="shared" si="23"/>
        <v>Ct2</v>
      </c>
      <c r="D79">
        <f>C$30</f>
        <v>6</v>
      </c>
      <c r="E79">
        <f t="shared" si="24"/>
        <v>2500000</v>
      </c>
      <c r="G79">
        <f t="shared" si="25"/>
        <v>2950000</v>
      </c>
      <c r="AK79" t="s">
        <v>32</v>
      </c>
      <c r="AL79" t="s">
        <v>13</v>
      </c>
      <c r="AM79">
        <v>1</v>
      </c>
      <c r="AN79">
        <v>7.3</v>
      </c>
      <c r="AO79">
        <v>100.92165898617512</v>
      </c>
      <c r="AQ79">
        <v>100.22718463327448</v>
      </c>
    </row>
    <row r="80" spans="2:43" x14ac:dyDescent="0.2">
      <c r="B80" t="s">
        <v>29</v>
      </c>
      <c r="C80" t="str">
        <f t="shared" si="23"/>
        <v>Ct2</v>
      </c>
      <c r="D80">
        <f>C$31</f>
        <v>7</v>
      </c>
      <c r="E80">
        <f t="shared" si="24"/>
        <v>3400000</v>
      </c>
      <c r="G80">
        <f>((D81-D80)*(E81-E80))/2+(D81-D80)*E80</f>
        <v>3550000</v>
      </c>
      <c r="AK80" t="s">
        <v>32</v>
      </c>
      <c r="AL80" t="s">
        <v>13</v>
      </c>
      <c r="AM80">
        <v>2</v>
      </c>
      <c r="AN80">
        <v>7.1</v>
      </c>
      <c r="AO80">
        <v>99.532710280373834</v>
      </c>
      <c r="AQ80">
        <v>97.879562687356724</v>
      </c>
    </row>
    <row r="81" spans="2:43" x14ac:dyDescent="0.2">
      <c r="B81" t="s">
        <v>29</v>
      </c>
      <c r="C81" t="str">
        <f t="shared" si="23"/>
        <v>Ct2</v>
      </c>
      <c r="D81">
        <f>C$32</f>
        <v>8</v>
      </c>
      <c r="E81">
        <f t="shared" si="24"/>
        <v>3700000</v>
      </c>
      <c r="AK81" t="s">
        <v>32</v>
      </c>
      <c r="AL81" t="s">
        <v>13</v>
      </c>
      <c r="AM81">
        <v>3</v>
      </c>
      <c r="AN81">
        <v>6.8</v>
      </c>
      <c r="AO81">
        <v>96.226415094339629</v>
      </c>
      <c r="AQ81">
        <v>289.43308058543471</v>
      </c>
    </row>
    <row r="82" spans="2:43" x14ac:dyDescent="0.2">
      <c r="B82" t="s">
        <v>29</v>
      </c>
      <c r="C82" t="str">
        <f>$J$24</f>
        <v>Ct3</v>
      </c>
      <c r="D82">
        <f>$C$26</f>
        <v>0</v>
      </c>
      <c r="E82">
        <f>J26</f>
        <v>800000</v>
      </c>
      <c r="F82">
        <f>(E83-E82)</f>
        <v>-620000</v>
      </c>
      <c r="G82">
        <f>((D83-D82)*(E83-E82))/2+(D83-D82)*E82</f>
        <v>490000</v>
      </c>
      <c r="AK82" t="s">
        <v>32</v>
      </c>
      <c r="AL82" t="s">
        <v>13</v>
      </c>
      <c r="AM82">
        <v>6</v>
      </c>
      <c r="AN82">
        <v>6.9</v>
      </c>
      <c r="AO82">
        <v>96.728971962616839</v>
      </c>
      <c r="AQ82">
        <v>96.504020865029347</v>
      </c>
    </row>
    <row r="83" spans="2:43" x14ac:dyDescent="0.2">
      <c r="B83" t="s">
        <v>29</v>
      </c>
      <c r="C83" t="str">
        <f t="shared" ref="C83:C88" si="26">$J$24</f>
        <v>Ct3</v>
      </c>
      <c r="D83">
        <f>$C$27</f>
        <v>1</v>
      </c>
      <c r="E83">
        <f t="shared" ref="E83:E88" si="27">J27</f>
        <v>180000</v>
      </c>
      <c r="F83">
        <f>(E84-E83)</f>
        <v>2620000</v>
      </c>
      <c r="G83">
        <f>((D84-D83)*(E84-E83))/2+(D84-D83)*E83</f>
        <v>1490000</v>
      </c>
      <c r="AK83" t="s">
        <v>32</v>
      </c>
      <c r="AL83" t="s">
        <v>13</v>
      </c>
      <c r="AM83">
        <v>7</v>
      </c>
      <c r="AN83">
        <v>6.9</v>
      </c>
      <c r="AO83">
        <v>96.279069767441854</v>
      </c>
      <c r="AQ83">
        <v>95.102151706150835</v>
      </c>
    </row>
    <row r="84" spans="2:43" x14ac:dyDescent="0.2">
      <c r="B84" t="s">
        <v>29</v>
      </c>
      <c r="C84" t="str">
        <f t="shared" si="26"/>
        <v>Ct3</v>
      </c>
      <c r="D84">
        <v>2</v>
      </c>
      <c r="E84">
        <f t="shared" si="27"/>
        <v>2800000</v>
      </c>
      <c r="F84">
        <f>(E85-E84)</f>
        <v>600000</v>
      </c>
      <c r="G84">
        <f>((D85-D84)*(E85-E84))/2+(D85-D84)*E84</f>
        <v>3100000</v>
      </c>
      <c r="AK84" t="s">
        <v>32</v>
      </c>
      <c r="AL84" t="s">
        <v>13</v>
      </c>
      <c r="AM84">
        <v>8</v>
      </c>
      <c r="AN84">
        <v>6.7</v>
      </c>
      <c r="AO84">
        <v>93.925233644859816</v>
      </c>
    </row>
    <row r="85" spans="2:43" x14ac:dyDescent="0.2">
      <c r="B85" t="s">
        <v>29</v>
      </c>
      <c r="C85" t="str">
        <f t="shared" si="26"/>
        <v>Ct3</v>
      </c>
      <c r="D85">
        <f>C$29</f>
        <v>3</v>
      </c>
      <c r="E85">
        <f t="shared" si="27"/>
        <v>3400000</v>
      </c>
      <c r="G85">
        <f t="shared" ref="G85:G86" si="28">((D86-D85)*(E86-E85))/2+(D86-D85)*E85</f>
        <v>9300000</v>
      </c>
      <c r="AK85" t="s">
        <v>32</v>
      </c>
      <c r="AL85" t="s">
        <v>14</v>
      </c>
      <c r="AM85">
        <v>0</v>
      </c>
      <c r="AN85">
        <v>7.3999999999999995</v>
      </c>
      <c r="AO85">
        <v>100</v>
      </c>
      <c r="AQ85">
        <v>99.078341013824883</v>
      </c>
    </row>
    <row r="86" spans="2:43" x14ac:dyDescent="0.2">
      <c r="B86" t="s">
        <v>29</v>
      </c>
      <c r="C86" t="str">
        <f t="shared" si="26"/>
        <v>Ct3</v>
      </c>
      <c r="D86">
        <f>C$30</f>
        <v>6</v>
      </c>
      <c r="E86">
        <f t="shared" si="27"/>
        <v>2800000</v>
      </c>
      <c r="G86">
        <f t="shared" si="28"/>
        <v>2500000</v>
      </c>
      <c r="AK86" t="s">
        <v>32</v>
      </c>
      <c r="AL86" t="s">
        <v>14</v>
      </c>
      <c r="AM86">
        <v>1</v>
      </c>
      <c r="AN86">
        <v>7.1</v>
      </c>
      <c r="AO86">
        <v>98.156682027649765</v>
      </c>
      <c r="AQ86">
        <v>98.8446961540118</v>
      </c>
    </row>
    <row r="87" spans="2:43" x14ac:dyDescent="0.2">
      <c r="B87" t="s">
        <v>29</v>
      </c>
      <c r="C87" t="str">
        <f t="shared" si="26"/>
        <v>Ct3</v>
      </c>
      <c r="D87">
        <f>C$31</f>
        <v>7</v>
      </c>
      <c r="E87">
        <f t="shared" si="27"/>
        <v>2200000</v>
      </c>
      <c r="G87">
        <f>((D88-D87)*(E88-E87))/2+(D88-D87)*E87</f>
        <v>2350000</v>
      </c>
      <c r="AK87" t="s">
        <v>32</v>
      </c>
      <c r="AL87" t="s">
        <v>14</v>
      </c>
      <c r="AM87">
        <v>2</v>
      </c>
      <c r="AN87">
        <v>7.1</v>
      </c>
      <c r="AO87">
        <v>99.532710280373834</v>
      </c>
      <c r="AQ87">
        <v>97.879562687356724</v>
      </c>
    </row>
    <row r="88" spans="2:43" x14ac:dyDescent="0.2">
      <c r="B88" t="s">
        <v>29</v>
      </c>
      <c r="C88" t="str">
        <f t="shared" si="26"/>
        <v>Ct3</v>
      </c>
      <c r="D88">
        <f>C$32</f>
        <v>8</v>
      </c>
      <c r="E88">
        <f t="shared" si="27"/>
        <v>2500000</v>
      </c>
      <c r="AK88" t="s">
        <v>32</v>
      </c>
      <c r="AL88" t="s">
        <v>14</v>
      </c>
      <c r="AM88">
        <v>3</v>
      </c>
      <c r="AN88">
        <v>6.8</v>
      </c>
      <c r="AO88">
        <v>96.226415094339629</v>
      </c>
      <c r="AQ88">
        <v>287.33027684711692</v>
      </c>
    </row>
    <row r="89" spans="2:43" x14ac:dyDescent="0.2">
      <c r="B89" t="s">
        <v>29</v>
      </c>
      <c r="C89" t="str">
        <f>$K$24</f>
        <v>Ct4</v>
      </c>
      <c r="D89">
        <f>$C$26</f>
        <v>0</v>
      </c>
      <c r="E89">
        <f>K26</f>
        <v>800000</v>
      </c>
      <c r="F89">
        <f>(E90-E89)</f>
        <v>-410000</v>
      </c>
      <c r="G89">
        <f>((D90-D89)*(E90-E89))/2+(D90-D89)*E89</f>
        <v>595000</v>
      </c>
      <c r="AK89" t="s">
        <v>32</v>
      </c>
      <c r="AL89" t="s">
        <v>14</v>
      </c>
      <c r="AM89">
        <v>6</v>
      </c>
      <c r="AN89">
        <v>6.8</v>
      </c>
      <c r="AO89">
        <v>95.327102803738313</v>
      </c>
      <c r="AQ89">
        <v>94.407737448380786</v>
      </c>
    </row>
    <row r="90" spans="2:43" x14ac:dyDescent="0.2">
      <c r="B90" t="s">
        <v>29</v>
      </c>
      <c r="C90" t="str">
        <f t="shared" ref="C90:C95" si="29">$K$24</f>
        <v>Ct4</v>
      </c>
      <c r="D90">
        <f>$C$27</f>
        <v>1</v>
      </c>
      <c r="E90">
        <f t="shared" ref="E90:E95" si="30">K27</f>
        <v>390000</v>
      </c>
      <c r="F90">
        <f>(E91-E90)</f>
        <v>2110000</v>
      </c>
      <c r="G90">
        <f>((D91-D90)*(E91-E90))/2+(D91-D90)*E90</f>
        <v>1445000</v>
      </c>
      <c r="AK90" t="s">
        <v>32</v>
      </c>
      <c r="AL90" t="s">
        <v>14</v>
      </c>
      <c r="AM90">
        <v>7</v>
      </c>
      <c r="AN90">
        <v>6.7</v>
      </c>
      <c r="AO90">
        <v>93.488372093023258</v>
      </c>
      <c r="AQ90">
        <v>93.706802868941537</v>
      </c>
    </row>
    <row r="91" spans="2:43" x14ac:dyDescent="0.2">
      <c r="B91" t="s">
        <v>29</v>
      </c>
      <c r="C91" t="str">
        <f t="shared" si="29"/>
        <v>Ct4</v>
      </c>
      <c r="D91">
        <v>2</v>
      </c>
      <c r="E91">
        <f t="shared" si="30"/>
        <v>2500000</v>
      </c>
      <c r="F91">
        <f>(E92-E91)</f>
        <v>600000</v>
      </c>
      <c r="G91">
        <f>((D92-D91)*(E92-E91))/2+(D92-D91)*E91</f>
        <v>2800000</v>
      </c>
      <c r="AK91" t="s">
        <v>32</v>
      </c>
      <c r="AL91" t="s">
        <v>14</v>
      </c>
      <c r="AM91">
        <v>8</v>
      </c>
      <c r="AN91">
        <v>6.7</v>
      </c>
      <c r="AO91">
        <v>93.925233644859816</v>
      </c>
    </row>
    <row r="92" spans="2:43" x14ac:dyDescent="0.2">
      <c r="B92" t="s">
        <v>29</v>
      </c>
      <c r="C92" t="str">
        <f t="shared" si="29"/>
        <v>Ct4</v>
      </c>
      <c r="D92">
        <f>C$29</f>
        <v>3</v>
      </c>
      <c r="E92">
        <f t="shared" si="30"/>
        <v>3100000</v>
      </c>
      <c r="G92">
        <f t="shared" ref="G92:G93" si="31">((D93-D92)*(E93-E92))/2+(D93-D92)*E92</f>
        <v>7200000</v>
      </c>
      <c r="AK92" t="s">
        <v>32</v>
      </c>
      <c r="AL92" t="s">
        <v>15</v>
      </c>
      <c r="AM92">
        <v>0</v>
      </c>
      <c r="AN92">
        <v>7.3999999999999995</v>
      </c>
      <c r="AO92">
        <v>100</v>
      </c>
      <c r="AQ92">
        <v>100.46082949308756</v>
      </c>
    </row>
    <row r="93" spans="2:43" x14ac:dyDescent="0.2">
      <c r="B93" t="s">
        <v>29</v>
      </c>
      <c r="C93" t="str">
        <f t="shared" si="29"/>
        <v>Ct4</v>
      </c>
      <c r="D93">
        <f>C$30</f>
        <v>6</v>
      </c>
      <c r="E93">
        <f t="shared" si="30"/>
        <v>1700000</v>
      </c>
      <c r="G93">
        <f t="shared" si="31"/>
        <v>2000000</v>
      </c>
      <c r="AK93" t="s">
        <v>32</v>
      </c>
      <c r="AL93" t="s">
        <v>15</v>
      </c>
      <c r="AM93">
        <v>1</v>
      </c>
      <c r="AN93">
        <v>7.3</v>
      </c>
      <c r="AO93">
        <v>100.92165898617512</v>
      </c>
      <c r="AQ93">
        <v>99.526250053835227</v>
      </c>
    </row>
    <row r="94" spans="2:43" x14ac:dyDescent="0.2">
      <c r="B94" t="s">
        <v>29</v>
      </c>
      <c r="C94" t="str">
        <f t="shared" si="29"/>
        <v>Ct4</v>
      </c>
      <c r="D94">
        <f>C$31</f>
        <v>7</v>
      </c>
      <c r="E94">
        <f t="shared" si="30"/>
        <v>2300000</v>
      </c>
      <c r="G94">
        <f>((D95-D94)*(E95-E94))/2+(D95-D94)*E94</f>
        <v>2200000</v>
      </c>
      <c r="AK94" t="s">
        <v>32</v>
      </c>
      <c r="AL94" t="s">
        <v>15</v>
      </c>
      <c r="AM94">
        <v>2</v>
      </c>
      <c r="AN94">
        <v>7</v>
      </c>
      <c r="AO94">
        <v>98.130841121495337</v>
      </c>
      <c r="AQ94">
        <v>97.17862810791749</v>
      </c>
    </row>
    <row r="95" spans="2:43" x14ac:dyDescent="0.2">
      <c r="B95" t="s">
        <v>29</v>
      </c>
      <c r="C95" t="str">
        <f t="shared" si="29"/>
        <v>Ct4</v>
      </c>
      <c r="D95">
        <f>C$32</f>
        <v>8</v>
      </c>
      <c r="E95">
        <f t="shared" si="30"/>
        <v>2100000</v>
      </c>
      <c r="AK95" t="s">
        <v>32</v>
      </c>
      <c r="AL95" t="s">
        <v>15</v>
      </c>
      <c r="AM95">
        <v>3</v>
      </c>
      <c r="AN95">
        <v>6.8</v>
      </c>
      <c r="AO95">
        <v>96.226415094339629</v>
      </c>
      <c r="AQ95">
        <v>289.43308058543471</v>
      </c>
    </row>
    <row r="96" spans="2:43" x14ac:dyDescent="0.2">
      <c r="B96" t="s">
        <v>30</v>
      </c>
      <c r="C96" t="str">
        <f>$L$24</f>
        <v>At(Ct)1</v>
      </c>
      <c r="D96">
        <f>$C$26</f>
        <v>0</v>
      </c>
      <c r="E96">
        <f>L26</f>
        <v>533333.33333333337</v>
      </c>
      <c r="F96">
        <f>(E97-E96)</f>
        <v>5866666.666666667</v>
      </c>
      <c r="G96">
        <f>((D97-D96)*(E97-E96))/2+(D97-D96)*E96</f>
        <v>3466666.666666667</v>
      </c>
      <c r="AK96" t="s">
        <v>32</v>
      </c>
      <c r="AL96" t="s">
        <v>15</v>
      </c>
      <c r="AM96">
        <v>6</v>
      </c>
      <c r="AN96">
        <v>6.9</v>
      </c>
      <c r="AO96">
        <v>96.728971962616839</v>
      </c>
      <c r="AQ96">
        <v>96.504020865029347</v>
      </c>
    </row>
    <row r="97" spans="2:43" x14ac:dyDescent="0.2">
      <c r="B97" t="s">
        <v>30</v>
      </c>
      <c r="C97" t="str">
        <f t="shared" ref="C97:C102" si="32">$L$24</f>
        <v>At(Ct)1</v>
      </c>
      <c r="D97">
        <f>$C$27</f>
        <v>1</v>
      </c>
      <c r="E97">
        <f t="shared" ref="E97:E102" si="33">L27</f>
        <v>6400000</v>
      </c>
      <c r="F97">
        <f>(E98-E97)</f>
        <v>27600000</v>
      </c>
      <c r="G97">
        <f>((D98-D97)*(E98-E97))/2+(D98-D97)*E97</f>
        <v>20200000</v>
      </c>
      <c r="AK97" t="s">
        <v>32</v>
      </c>
      <c r="AL97" t="s">
        <v>15</v>
      </c>
      <c r="AM97">
        <v>7</v>
      </c>
      <c r="AN97">
        <v>6.9</v>
      </c>
      <c r="AO97">
        <v>96.279069767441854</v>
      </c>
      <c r="AQ97">
        <v>96.504020865029347</v>
      </c>
    </row>
    <row r="98" spans="2:43" x14ac:dyDescent="0.2">
      <c r="B98" t="s">
        <v>30</v>
      </c>
      <c r="C98" t="str">
        <f t="shared" si="32"/>
        <v>At(Ct)1</v>
      </c>
      <c r="D98">
        <v>2</v>
      </c>
      <c r="E98">
        <f t="shared" si="33"/>
        <v>34000000</v>
      </c>
      <c r="F98">
        <f>(E99-E98)</f>
        <v>186000000</v>
      </c>
      <c r="G98">
        <f>((D99-D98)*(E99-E98))/2+(D99-D98)*E98</f>
        <v>127000000</v>
      </c>
      <c r="AK98" t="s">
        <v>32</v>
      </c>
      <c r="AL98" t="s">
        <v>15</v>
      </c>
      <c r="AM98">
        <v>8</v>
      </c>
      <c r="AN98">
        <v>6.9</v>
      </c>
      <c r="AO98">
        <v>96.728971962616839</v>
      </c>
    </row>
    <row r="99" spans="2:43" x14ac:dyDescent="0.2">
      <c r="B99" t="s">
        <v>30</v>
      </c>
      <c r="C99" t="str">
        <f t="shared" si="32"/>
        <v>At(Ct)1</v>
      </c>
      <c r="D99">
        <f>C$29</f>
        <v>3</v>
      </c>
      <c r="E99">
        <f t="shared" si="33"/>
        <v>220000000</v>
      </c>
      <c r="G99">
        <f t="shared" ref="G99:G100" si="34">((D100-D99)*(E100-E99))/2+(D100-D99)*E99</f>
        <v>705000000</v>
      </c>
      <c r="AK99" t="s">
        <v>130</v>
      </c>
      <c r="AL99" t="s">
        <v>90</v>
      </c>
      <c r="AM99">
        <v>0</v>
      </c>
      <c r="AN99">
        <v>7.3999999999999995</v>
      </c>
      <c r="AO99">
        <v>100</v>
      </c>
      <c r="AQ99">
        <v>100.46082949308756</v>
      </c>
    </row>
    <row r="100" spans="2:43" x14ac:dyDescent="0.2">
      <c r="B100" t="s">
        <v>30</v>
      </c>
      <c r="C100" t="str">
        <f t="shared" si="32"/>
        <v>At(Ct)1</v>
      </c>
      <c r="D100">
        <f>C$30</f>
        <v>6</v>
      </c>
      <c r="E100">
        <f t="shared" si="33"/>
        <v>250000000</v>
      </c>
      <c r="G100">
        <f t="shared" si="34"/>
        <v>285000000</v>
      </c>
      <c r="AK100" t="s">
        <v>130</v>
      </c>
      <c r="AL100" t="s">
        <v>90</v>
      </c>
      <c r="AM100">
        <v>1</v>
      </c>
      <c r="AN100">
        <v>7.3</v>
      </c>
      <c r="AO100">
        <v>100.92165898617512</v>
      </c>
      <c r="AQ100">
        <v>100.22718463327448</v>
      </c>
    </row>
    <row r="101" spans="2:43" x14ac:dyDescent="0.2">
      <c r="B101" t="s">
        <v>30</v>
      </c>
      <c r="C101" t="str">
        <f t="shared" si="32"/>
        <v>At(Ct)1</v>
      </c>
      <c r="D101">
        <f>C$31</f>
        <v>7</v>
      </c>
      <c r="E101">
        <f t="shared" si="33"/>
        <v>320000000</v>
      </c>
      <c r="G101">
        <f>((D102-D101)*(E102-E101))/2+(D102-D101)*E101</f>
        <v>285000000</v>
      </c>
      <c r="AK101" t="s">
        <v>130</v>
      </c>
      <c r="AL101" t="s">
        <v>90</v>
      </c>
      <c r="AM101">
        <v>2</v>
      </c>
      <c r="AN101">
        <v>7.1</v>
      </c>
      <c r="AO101">
        <v>99.532710280373834</v>
      </c>
      <c r="AQ101">
        <v>97.172015517545418</v>
      </c>
    </row>
    <row r="102" spans="2:43" x14ac:dyDescent="0.2">
      <c r="B102" t="s">
        <v>30</v>
      </c>
      <c r="C102" t="str">
        <f t="shared" si="32"/>
        <v>At(Ct)1</v>
      </c>
      <c r="D102">
        <f>C$32</f>
        <v>8</v>
      </c>
      <c r="E102">
        <f t="shared" si="33"/>
        <v>250000000</v>
      </c>
      <c r="AK102" t="s">
        <v>130</v>
      </c>
      <c r="AL102" t="s">
        <v>90</v>
      </c>
      <c r="AM102">
        <v>3</v>
      </c>
      <c r="AN102">
        <v>6.7</v>
      </c>
      <c r="AO102">
        <v>94.811320754716988</v>
      </c>
      <c r="AQ102">
        <v>276.79642038441193</v>
      </c>
    </row>
    <row r="103" spans="2:43" x14ac:dyDescent="0.2">
      <c r="B103" t="s">
        <v>30</v>
      </c>
      <c r="C103" t="str">
        <f>$M$24</f>
        <v>At(Ct)2</v>
      </c>
      <c r="D103">
        <f>$C$26</f>
        <v>0</v>
      </c>
      <c r="E103">
        <f>M26</f>
        <v>533333.33333333337</v>
      </c>
      <c r="F103">
        <f>(E104-E103)</f>
        <v>7566666.666666667</v>
      </c>
      <c r="G103">
        <f>((D104-D103)*(E104-E103))/2+(D104-D103)*E103</f>
        <v>4316666.666666667</v>
      </c>
      <c r="AK103" t="s">
        <v>130</v>
      </c>
      <c r="AL103" t="s">
        <v>90</v>
      </c>
      <c r="AM103">
        <v>6</v>
      </c>
      <c r="AN103">
        <v>6.4</v>
      </c>
      <c r="AO103">
        <v>89.719626168224309</v>
      </c>
      <c r="AQ103">
        <v>86.72027820039122</v>
      </c>
    </row>
    <row r="104" spans="2:43" x14ac:dyDescent="0.2">
      <c r="B104" t="s">
        <v>30</v>
      </c>
      <c r="C104" t="str">
        <f t="shared" ref="C104:C109" si="35">$M$24</f>
        <v>At(Ct)2</v>
      </c>
      <c r="D104">
        <f>$C$27</f>
        <v>1</v>
      </c>
      <c r="E104">
        <f t="shared" ref="E104:E109" si="36">M27</f>
        <v>8100000</v>
      </c>
      <c r="F104">
        <f>(E105-E104)</f>
        <v>11900000</v>
      </c>
      <c r="G104">
        <f>((D105-D104)*(E105-E104))/2+(D105-D104)*E104</f>
        <v>14050000</v>
      </c>
      <c r="AK104" t="s">
        <v>130</v>
      </c>
      <c r="AL104" t="s">
        <v>90</v>
      </c>
      <c r="AM104">
        <v>7</v>
      </c>
      <c r="AN104">
        <v>6</v>
      </c>
      <c r="AO104">
        <v>83.720930232558132</v>
      </c>
      <c r="AQ104">
        <v>83.215605303194963</v>
      </c>
    </row>
    <row r="105" spans="2:43" x14ac:dyDescent="0.2">
      <c r="B105" t="s">
        <v>30</v>
      </c>
      <c r="C105" t="str">
        <f t="shared" si="35"/>
        <v>At(Ct)2</v>
      </c>
      <c r="D105">
        <v>2</v>
      </c>
      <c r="E105">
        <f t="shared" si="36"/>
        <v>20000000</v>
      </c>
      <c r="F105">
        <f>(E106-E105)</f>
        <v>150000000</v>
      </c>
      <c r="G105">
        <f>((D106-D105)*(E106-E105))/2+(D106-D105)*E105</f>
        <v>95000000</v>
      </c>
      <c r="AK105" t="s">
        <v>130</v>
      </c>
      <c r="AL105" t="s">
        <v>90</v>
      </c>
      <c r="AM105">
        <v>8</v>
      </c>
      <c r="AN105">
        <v>5.9</v>
      </c>
      <c r="AO105">
        <v>82.710280373831793</v>
      </c>
    </row>
    <row r="106" spans="2:43" x14ac:dyDescent="0.2">
      <c r="B106" t="s">
        <v>30</v>
      </c>
      <c r="C106" t="str">
        <f t="shared" si="35"/>
        <v>At(Ct)2</v>
      </c>
      <c r="D106">
        <f>C$29</f>
        <v>3</v>
      </c>
      <c r="E106">
        <f t="shared" si="36"/>
        <v>170000000</v>
      </c>
      <c r="G106">
        <f t="shared" ref="G106:G107" si="37">((D107-D106)*(E107-E106))/2+(D107-D106)*E106</f>
        <v>585000000</v>
      </c>
      <c r="AK106" t="s">
        <v>130</v>
      </c>
      <c r="AL106" t="s">
        <v>91</v>
      </c>
      <c r="AM106">
        <v>0</v>
      </c>
      <c r="AN106">
        <v>7.3999999999999995</v>
      </c>
      <c r="AO106">
        <v>100</v>
      </c>
      <c r="AQ106">
        <v>100.46082949308756</v>
      </c>
    </row>
    <row r="107" spans="2:43" x14ac:dyDescent="0.2">
      <c r="B107" t="s">
        <v>30</v>
      </c>
      <c r="C107" t="str">
        <f t="shared" si="35"/>
        <v>At(Ct)2</v>
      </c>
      <c r="D107">
        <f>C$30</f>
        <v>6</v>
      </c>
      <c r="E107">
        <f t="shared" si="36"/>
        <v>220000000</v>
      </c>
      <c r="G107">
        <f t="shared" si="37"/>
        <v>280000000</v>
      </c>
      <c r="AK107" t="s">
        <v>130</v>
      </c>
      <c r="AL107" t="s">
        <v>91</v>
      </c>
      <c r="AM107">
        <v>1</v>
      </c>
      <c r="AN107">
        <v>7.3</v>
      </c>
      <c r="AO107">
        <v>100.92165898617512</v>
      </c>
      <c r="AQ107">
        <v>100.22718463327448</v>
      </c>
    </row>
    <row r="108" spans="2:43" x14ac:dyDescent="0.2">
      <c r="B108" t="s">
        <v>30</v>
      </c>
      <c r="C108" t="str">
        <f t="shared" si="35"/>
        <v>At(Ct)2</v>
      </c>
      <c r="D108">
        <f>C$31</f>
        <v>7</v>
      </c>
      <c r="E108">
        <f t="shared" si="36"/>
        <v>340000000</v>
      </c>
      <c r="G108">
        <f>((D109-D108)*(E109-E108))/2+(D109-D108)*E108</f>
        <v>220000000</v>
      </c>
      <c r="AK108" t="s">
        <v>130</v>
      </c>
      <c r="AL108" t="s">
        <v>91</v>
      </c>
      <c r="AM108">
        <v>2</v>
      </c>
      <c r="AN108">
        <v>7.1</v>
      </c>
      <c r="AO108">
        <v>99.532710280373834</v>
      </c>
      <c r="AQ108">
        <v>97.172015517545418</v>
      </c>
    </row>
    <row r="109" spans="2:43" x14ac:dyDescent="0.2">
      <c r="B109" t="s">
        <v>30</v>
      </c>
      <c r="C109" t="str">
        <f t="shared" si="35"/>
        <v>At(Ct)2</v>
      </c>
      <c r="D109">
        <f>C$32</f>
        <v>8</v>
      </c>
      <c r="E109">
        <f t="shared" si="36"/>
        <v>100000000</v>
      </c>
      <c r="AK109" t="s">
        <v>130</v>
      </c>
      <c r="AL109" t="s">
        <v>91</v>
      </c>
      <c r="AM109">
        <v>3</v>
      </c>
      <c r="AN109">
        <v>6.7</v>
      </c>
      <c r="AO109">
        <v>94.811320754716988</v>
      </c>
      <c r="AQ109">
        <v>274.6936166460942</v>
      </c>
    </row>
    <row r="110" spans="2:43" x14ac:dyDescent="0.2">
      <c r="B110" t="s">
        <v>30</v>
      </c>
      <c r="C110" t="str">
        <f>$N$24</f>
        <v>At(Ct)3</v>
      </c>
      <c r="D110">
        <f>$C$26</f>
        <v>0</v>
      </c>
      <c r="E110">
        <f>N26</f>
        <v>533333.33333333337</v>
      </c>
      <c r="F110">
        <f>(E111-E110)</f>
        <v>5366666.666666667</v>
      </c>
      <c r="G110">
        <f>((D111-D110)*(E111-E110))/2+(D111-D110)*E110</f>
        <v>3216666.666666667</v>
      </c>
      <c r="AK110" t="s">
        <v>130</v>
      </c>
      <c r="AL110" t="s">
        <v>91</v>
      </c>
      <c r="AM110">
        <v>6</v>
      </c>
      <c r="AN110">
        <v>6.3</v>
      </c>
      <c r="AO110">
        <v>88.317757009345797</v>
      </c>
      <c r="AQ110">
        <v>86.717018039556621</v>
      </c>
    </row>
    <row r="111" spans="2:43" x14ac:dyDescent="0.2">
      <c r="B111" t="s">
        <v>30</v>
      </c>
      <c r="C111" t="str">
        <f t="shared" ref="C111:C116" si="38">$N$24</f>
        <v>At(Ct)3</v>
      </c>
      <c r="D111">
        <f>$C$27</f>
        <v>1</v>
      </c>
      <c r="E111">
        <f t="shared" ref="E111:E116" si="39">N27</f>
        <v>5900000</v>
      </c>
      <c r="F111">
        <f>(E112-E111)</f>
        <v>12100000</v>
      </c>
      <c r="G111">
        <f>((D112-D111)*(E112-E111))/2+(D112-D111)*E111</f>
        <v>11950000</v>
      </c>
      <c r="AK111" t="s">
        <v>130</v>
      </c>
      <c r="AL111" t="s">
        <v>91</v>
      </c>
      <c r="AM111">
        <v>7</v>
      </c>
      <c r="AN111">
        <v>6.1</v>
      </c>
      <c r="AO111">
        <v>85.11627906976743</v>
      </c>
      <c r="AQ111">
        <v>82.5114105629211</v>
      </c>
    </row>
    <row r="112" spans="2:43" x14ac:dyDescent="0.2">
      <c r="B112" t="s">
        <v>30</v>
      </c>
      <c r="C112" t="str">
        <f t="shared" si="38"/>
        <v>At(Ct)3</v>
      </c>
      <c r="D112">
        <v>2</v>
      </c>
      <c r="E112">
        <f t="shared" si="39"/>
        <v>18000000</v>
      </c>
      <c r="F112">
        <f>(E113-E112)</f>
        <v>182000000</v>
      </c>
      <c r="G112">
        <f>((D113-D112)*(E113-E112))/2+(D113-D112)*E112</f>
        <v>109000000</v>
      </c>
      <c r="AK112" t="s">
        <v>130</v>
      </c>
      <c r="AL112" t="s">
        <v>91</v>
      </c>
      <c r="AM112">
        <v>8</v>
      </c>
      <c r="AN112">
        <v>5.7</v>
      </c>
      <c r="AO112">
        <v>79.90654205607477</v>
      </c>
    </row>
    <row r="113" spans="2:43" x14ac:dyDescent="0.2">
      <c r="B113" t="s">
        <v>30</v>
      </c>
      <c r="C113" t="str">
        <f t="shared" si="38"/>
        <v>At(Ct)3</v>
      </c>
      <c r="D113">
        <f>C$29</f>
        <v>3</v>
      </c>
      <c r="E113">
        <f t="shared" si="39"/>
        <v>200000000</v>
      </c>
      <c r="G113">
        <f t="shared" ref="G113:G114" si="40">((D114-D113)*(E114-E113))/2+(D114-D113)*E113</f>
        <v>705000000</v>
      </c>
      <c r="AK113" t="s">
        <v>130</v>
      </c>
      <c r="AL113" t="s">
        <v>92</v>
      </c>
      <c r="AM113">
        <v>0</v>
      </c>
      <c r="AN113">
        <v>7.3999999999999995</v>
      </c>
      <c r="AO113">
        <v>100</v>
      </c>
      <c r="AQ113">
        <v>100.46082949308756</v>
      </c>
    </row>
    <row r="114" spans="2:43" x14ac:dyDescent="0.2">
      <c r="B114" t="s">
        <v>30</v>
      </c>
      <c r="C114" t="str">
        <f t="shared" si="38"/>
        <v>At(Ct)3</v>
      </c>
      <c r="D114">
        <f>C$30</f>
        <v>6</v>
      </c>
      <c r="E114">
        <f t="shared" si="39"/>
        <v>270000000</v>
      </c>
      <c r="G114">
        <f t="shared" si="40"/>
        <v>255000000</v>
      </c>
      <c r="AK114" t="s">
        <v>130</v>
      </c>
      <c r="AL114" t="s">
        <v>92</v>
      </c>
      <c r="AM114">
        <v>1</v>
      </c>
      <c r="AN114">
        <v>7.3</v>
      </c>
      <c r="AO114">
        <v>100.92165898617512</v>
      </c>
      <c r="AQ114">
        <v>100.22718463327448</v>
      </c>
    </row>
    <row r="115" spans="2:43" x14ac:dyDescent="0.2">
      <c r="B115" t="s">
        <v>30</v>
      </c>
      <c r="C115" t="str">
        <f t="shared" si="38"/>
        <v>At(Ct)3</v>
      </c>
      <c r="D115">
        <f>C$31</f>
        <v>7</v>
      </c>
      <c r="E115">
        <f t="shared" si="39"/>
        <v>240000000</v>
      </c>
      <c r="G115">
        <f>((D116-D115)*(E116-E115))/2+(D116-D115)*E115</f>
        <v>250000000</v>
      </c>
      <c r="AK115" t="s">
        <v>130</v>
      </c>
      <c r="AL115" t="s">
        <v>92</v>
      </c>
      <c r="AM115">
        <v>2</v>
      </c>
      <c r="AN115">
        <v>7.1</v>
      </c>
      <c r="AO115">
        <v>99.532710280373834</v>
      </c>
      <c r="AQ115">
        <v>98.587109857168059</v>
      </c>
    </row>
    <row r="116" spans="2:43" x14ac:dyDescent="0.2">
      <c r="B116" t="s">
        <v>30</v>
      </c>
      <c r="C116" t="str">
        <f t="shared" si="38"/>
        <v>At(Ct)3</v>
      </c>
      <c r="D116">
        <f>C$32</f>
        <v>8</v>
      </c>
      <c r="E116">
        <f t="shared" si="39"/>
        <v>260000000</v>
      </c>
      <c r="AK116" t="s">
        <v>130</v>
      </c>
      <c r="AL116" t="s">
        <v>92</v>
      </c>
      <c r="AM116">
        <v>3</v>
      </c>
      <c r="AN116">
        <v>6.9</v>
      </c>
      <c r="AO116">
        <v>97.64150943396227</v>
      </c>
      <c r="AQ116">
        <v>274.73329218832657</v>
      </c>
    </row>
    <row r="117" spans="2:43" x14ac:dyDescent="0.2">
      <c r="B117" t="s">
        <v>30</v>
      </c>
      <c r="C117" t="str">
        <f>$O$24</f>
        <v>At(Ct)4</v>
      </c>
      <c r="D117">
        <f>$C$26</f>
        <v>0</v>
      </c>
      <c r="E117">
        <f>O26</f>
        <v>533333.33333333337</v>
      </c>
      <c r="F117">
        <f>(E118-E117)</f>
        <v>5266666.666666667</v>
      </c>
      <c r="G117">
        <f>((D118-D117)*(E118-E117))/2+(D118-D117)*E117</f>
        <v>3166666.666666667</v>
      </c>
      <c r="AK117" t="s">
        <v>130</v>
      </c>
      <c r="AL117" t="s">
        <v>92</v>
      </c>
      <c r="AM117">
        <v>6</v>
      </c>
      <c r="AN117">
        <v>6.1</v>
      </c>
      <c r="AO117">
        <v>85.514018691588788</v>
      </c>
      <c r="AQ117">
        <v>85.315148880678109</v>
      </c>
    </row>
    <row r="118" spans="2:43" x14ac:dyDescent="0.2">
      <c r="B118" t="s">
        <v>30</v>
      </c>
      <c r="C118" t="str">
        <f t="shared" ref="C118:C123" si="41">$O$24</f>
        <v>At(Ct)4</v>
      </c>
      <c r="D118">
        <f>$C$27</f>
        <v>1</v>
      </c>
      <c r="E118">
        <f t="shared" ref="E118:E123" si="42">O27</f>
        <v>5800000</v>
      </c>
      <c r="F118">
        <f>(E119-E118)</f>
        <v>30200000</v>
      </c>
      <c r="G118">
        <f>((D119-D118)*(E119-E118))/2+(D119-D118)*E118</f>
        <v>20900000</v>
      </c>
      <c r="AK118" t="s">
        <v>130</v>
      </c>
      <c r="AL118" t="s">
        <v>92</v>
      </c>
      <c r="AM118">
        <v>7</v>
      </c>
      <c r="AN118">
        <v>6.1</v>
      </c>
      <c r="AO118">
        <v>85.11627906976743</v>
      </c>
      <c r="AQ118">
        <v>83.212345142360348</v>
      </c>
    </row>
    <row r="119" spans="2:43" x14ac:dyDescent="0.2">
      <c r="B119" t="s">
        <v>30</v>
      </c>
      <c r="C119" t="str">
        <f t="shared" si="41"/>
        <v>At(Ct)4</v>
      </c>
      <c r="D119">
        <v>2</v>
      </c>
      <c r="E119">
        <f t="shared" si="42"/>
        <v>36000000</v>
      </c>
      <c r="F119">
        <f>(E120-E119)</f>
        <v>144000000</v>
      </c>
      <c r="G119">
        <f>((D120-D119)*(E120-E119))/2+(D120-D119)*E119</f>
        <v>108000000</v>
      </c>
      <c r="AK119" t="s">
        <v>130</v>
      </c>
      <c r="AL119" t="s">
        <v>92</v>
      </c>
      <c r="AM119">
        <v>8</v>
      </c>
      <c r="AN119">
        <v>5.8</v>
      </c>
      <c r="AO119">
        <v>81.308411214953267</v>
      </c>
    </row>
    <row r="120" spans="2:43" x14ac:dyDescent="0.2">
      <c r="B120" t="s">
        <v>30</v>
      </c>
      <c r="C120" t="str">
        <f t="shared" si="41"/>
        <v>At(Ct)4</v>
      </c>
      <c r="D120">
        <f>C$29</f>
        <v>3</v>
      </c>
      <c r="E120">
        <f t="shared" si="42"/>
        <v>180000000</v>
      </c>
      <c r="G120">
        <f t="shared" ref="G120:G121" si="43">((D121-D120)*(E121-E120))/2+(D121-D120)*E120</f>
        <v>765000000</v>
      </c>
      <c r="AK120" t="s">
        <v>130</v>
      </c>
      <c r="AL120" t="s">
        <v>93</v>
      </c>
      <c r="AM120">
        <v>0</v>
      </c>
      <c r="AN120">
        <v>7.3999999999999995</v>
      </c>
      <c r="AO120">
        <v>100</v>
      </c>
      <c r="AQ120">
        <v>101.15207373271889</v>
      </c>
    </row>
    <row r="121" spans="2:43" x14ac:dyDescent="0.2">
      <c r="B121" t="s">
        <v>30</v>
      </c>
      <c r="C121" t="str">
        <f t="shared" si="41"/>
        <v>At(Ct)4</v>
      </c>
      <c r="D121">
        <f>C$30</f>
        <v>6</v>
      </c>
      <c r="E121">
        <f t="shared" si="42"/>
        <v>330000000</v>
      </c>
      <c r="G121">
        <f t="shared" si="43"/>
        <v>305000000</v>
      </c>
      <c r="AK121" t="s">
        <v>130</v>
      </c>
      <c r="AL121" t="s">
        <v>93</v>
      </c>
      <c r="AM121">
        <v>1</v>
      </c>
      <c r="AN121">
        <v>7.4</v>
      </c>
      <c r="AO121">
        <v>102.30414746543779</v>
      </c>
      <c r="AQ121">
        <v>100.91842887290582</v>
      </c>
    </row>
    <row r="122" spans="2:43" x14ac:dyDescent="0.2">
      <c r="B122" t="s">
        <v>30</v>
      </c>
      <c r="C122" t="str">
        <f t="shared" si="41"/>
        <v>At(Ct)4</v>
      </c>
      <c r="D122">
        <f>C$31</f>
        <v>7</v>
      </c>
      <c r="E122">
        <f t="shared" si="42"/>
        <v>280000000</v>
      </c>
      <c r="G122">
        <f>((D123-D122)*(E123-E122))/2+(D123-D122)*E122</f>
        <v>225000000</v>
      </c>
      <c r="AK122" t="s">
        <v>130</v>
      </c>
      <c r="AL122" t="s">
        <v>93</v>
      </c>
      <c r="AM122">
        <v>2</v>
      </c>
      <c r="AN122">
        <v>7.1</v>
      </c>
      <c r="AO122">
        <v>99.532710280373834</v>
      </c>
      <c r="AQ122">
        <v>97.879562687356724</v>
      </c>
    </row>
    <row r="123" spans="2:43" x14ac:dyDescent="0.2">
      <c r="B123" t="s">
        <v>30</v>
      </c>
      <c r="C123" t="str">
        <f t="shared" si="41"/>
        <v>At(Ct)4</v>
      </c>
      <c r="D123">
        <f>C$32</f>
        <v>8</v>
      </c>
      <c r="E123">
        <f t="shared" si="42"/>
        <v>170000000</v>
      </c>
      <c r="AK123" t="s">
        <v>130</v>
      </c>
      <c r="AL123" t="s">
        <v>93</v>
      </c>
      <c r="AM123">
        <v>3</v>
      </c>
      <c r="AN123">
        <v>6.8</v>
      </c>
      <c r="AO123">
        <v>96.226415094339629</v>
      </c>
      <c r="AQ123">
        <v>276.81625815552815</v>
      </c>
    </row>
    <row r="124" spans="2:43" x14ac:dyDescent="0.2">
      <c r="B124" t="s">
        <v>30</v>
      </c>
      <c r="C124" t="str">
        <f>$P$24</f>
        <v>Ct(At)1</v>
      </c>
      <c r="D124">
        <f>$C$26</f>
        <v>0</v>
      </c>
      <c r="E124">
        <f>P26</f>
        <v>800000</v>
      </c>
      <c r="F124">
        <f>(E125-E124)</f>
        <v>1300000</v>
      </c>
      <c r="G124">
        <f>((D125-D124)*(E125-E124))/2+(D125-D124)*E124</f>
        <v>1450000</v>
      </c>
      <c r="AK124" t="s">
        <v>130</v>
      </c>
      <c r="AL124" t="s">
        <v>93</v>
      </c>
      <c r="AM124">
        <v>6</v>
      </c>
      <c r="AN124">
        <v>6.3</v>
      </c>
      <c r="AO124">
        <v>88.317757009345797</v>
      </c>
      <c r="AQ124">
        <v>88.112366876765918</v>
      </c>
    </row>
    <row r="125" spans="2:43" x14ac:dyDescent="0.2">
      <c r="B125" t="s">
        <v>30</v>
      </c>
      <c r="C125" t="str">
        <f t="shared" ref="C125:C130" si="44">$P$24</f>
        <v>Ct(At)1</v>
      </c>
      <c r="D125">
        <f>$C$27</f>
        <v>1</v>
      </c>
      <c r="E125">
        <f t="shared" ref="E125:E130" si="45">P27</f>
        <v>2100000</v>
      </c>
      <c r="F125">
        <f>(E126-E125)</f>
        <v>900000</v>
      </c>
      <c r="G125">
        <f>((D126-D125)*(E126-E125))/2+(D126-D125)*E125</f>
        <v>2550000</v>
      </c>
      <c r="AK125" t="s">
        <v>130</v>
      </c>
      <c r="AL125" t="s">
        <v>93</v>
      </c>
      <c r="AM125">
        <v>7</v>
      </c>
      <c r="AN125">
        <v>6.3</v>
      </c>
      <c r="AO125">
        <v>87.906976744186039</v>
      </c>
      <c r="AQ125">
        <v>85.308628559008923</v>
      </c>
    </row>
    <row r="126" spans="2:43" x14ac:dyDescent="0.2">
      <c r="B126" t="s">
        <v>30</v>
      </c>
      <c r="C126" t="str">
        <f t="shared" si="44"/>
        <v>Ct(At)1</v>
      </c>
      <c r="D126">
        <v>2</v>
      </c>
      <c r="E126">
        <f t="shared" si="45"/>
        <v>3000000</v>
      </c>
      <c r="F126">
        <f>(E127-E126)</f>
        <v>400000</v>
      </c>
      <c r="G126">
        <f>((D127-D126)*(E127-E126))/2+(D127-D126)*E126</f>
        <v>3200000</v>
      </c>
      <c r="AK126" t="s">
        <v>130</v>
      </c>
      <c r="AL126" t="s">
        <v>93</v>
      </c>
      <c r="AM126">
        <v>8</v>
      </c>
      <c r="AN126">
        <v>5.9</v>
      </c>
      <c r="AO126">
        <v>82.710280373831793</v>
      </c>
    </row>
    <row r="127" spans="2:43" x14ac:dyDescent="0.2">
      <c r="B127" t="s">
        <v>30</v>
      </c>
      <c r="C127" t="str">
        <f t="shared" si="44"/>
        <v>Ct(At)1</v>
      </c>
      <c r="D127">
        <f>C$29</f>
        <v>3</v>
      </c>
      <c r="E127">
        <f t="shared" si="45"/>
        <v>3400000</v>
      </c>
      <c r="G127">
        <f t="shared" ref="G127:G128" si="46">((D128-D127)*(E128-E127))/2+(D128-D127)*E127</f>
        <v>12750000</v>
      </c>
      <c r="AK127" t="s">
        <v>136</v>
      </c>
      <c r="AL127" t="s">
        <v>96</v>
      </c>
      <c r="AM127">
        <v>0</v>
      </c>
      <c r="AN127">
        <v>7.3999999999999995</v>
      </c>
      <c r="AO127">
        <v>100</v>
      </c>
      <c r="AQ127">
        <v>100</v>
      </c>
    </row>
    <row r="128" spans="2:43" x14ac:dyDescent="0.2">
      <c r="B128" t="s">
        <v>30</v>
      </c>
      <c r="C128" t="str">
        <f t="shared" si="44"/>
        <v>Ct(At)1</v>
      </c>
      <c r="D128">
        <f>C$30</f>
        <v>6</v>
      </c>
      <c r="E128">
        <f t="shared" si="45"/>
        <v>5100000</v>
      </c>
      <c r="G128">
        <f t="shared" si="46"/>
        <v>4800000</v>
      </c>
      <c r="AK128" t="s">
        <v>136</v>
      </c>
      <c r="AL128" t="s">
        <v>96</v>
      </c>
      <c r="AM128">
        <v>1</v>
      </c>
      <c r="AN128">
        <v>7.2333333333333334</v>
      </c>
      <c r="AO128">
        <v>100</v>
      </c>
      <c r="AQ128">
        <v>100</v>
      </c>
    </row>
    <row r="129" spans="2:43" x14ac:dyDescent="0.2">
      <c r="B129" t="s">
        <v>30</v>
      </c>
      <c r="C129" t="str">
        <f t="shared" si="44"/>
        <v>Ct(At)1</v>
      </c>
      <c r="D129">
        <f>C$31</f>
        <v>7</v>
      </c>
      <c r="E129">
        <f t="shared" si="45"/>
        <v>4500000</v>
      </c>
      <c r="G129">
        <f>((D130-D129)*(E130-E129))/2+(D130-D129)*E129</f>
        <v>5850000</v>
      </c>
      <c r="AK129" t="s">
        <v>136</v>
      </c>
      <c r="AL129" t="s">
        <v>96</v>
      </c>
      <c r="AM129">
        <v>2</v>
      </c>
      <c r="AN129">
        <v>7.1333333333333329</v>
      </c>
      <c r="AO129">
        <v>100</v>
      </c>
      <c r="AQ129">
        <v>100</v>
      </c>
    </row>
    <row r="130" spans="2:43" x14ac:dyDescent="0.2">
      <c r="B130" t="s">
        <v>30</v>
      </c>
      <c r="C130" t="str">
        <f t="shared" si="44"/>
        <v>Ct(At)1</v>
      </c>
      <c r="D130">
        <f>C$32</f>
        <v>8</v>
      </c>
      <c r="E130">
        <f t="shared" si="45"/>
        <v>7200000</v>
      </c>
      <c r="AK130" t="s">
        <v>136</v>
      </c>
      <c r="AL130" t="s">
        <v>96</v>
      </c>
      <c r="AM130">
        <v>3</v>
      </c>
      <c r="AN130">
        <v>7.0666666666666664</v>
      </c>
      <c r="AO130">
        <v>100</v>
      </c>
      <c r="AQ130">
        <v>300</v>
      </c>
    </row>
    <row r="131" spans="2:43" x14ac:dyDescent="0.2">
      <c r="B131" t="s">
        <v>30</v>
      </c>
      <c r="C131" t="str">
        <f>$Q$24</f>
        <v>Ct(At)2</v>
      </c>
      <c r="D131">
        <f>$C$26</f>
        <v>0</v>
      </c>
      <c r="E131">
        <f>Q26</f>
        <v>800000</v>
      </c>
      <c r="F131">
        <f>(E132-E131)</f>
        <v>800000</v>
      </c>
      <c r="G131">
        <f>((D132-D131)*(E132-E131))/2+(D132-D131)*E131</f>
        <v>1200000</v>
      </c>
      <c r="AK131" t="s">
        <v>136</v>
      </c>
      <c r="AL131" t="s">
        <v>96</v>
      </c>
      <c r="AM131">
        <v>6</v>
      </c>
      <c r="AN131">
        <v>7.1333333333333329</v>
      </c>
      <c r="AO131">
        <v>100</v>
      </c>
      <c r="AQ131">
        <v>100</v>
      </c>
    </row>
    <row r="132" spans="2:43" x14ac:dyDescent="0.2">
      <c r="B132" t="s">
        <v>30</v>
      </c>
      <c r="C132" t="str">
        <f t="shared" ref="C132:C137" si="47">$Q$24</f>
        <v>Ct(At)2</v>
      </c>
      <c r="D132">
        <f>$C$27</f>
        <v>1</v>
      </c>
      <c r="E132">
        <f t="shared" ref="E132:E137" si="48">Q27</f>
        <v>1600000</v>
      </c>
      <c r="F132">
        <f>(E133-E132)</f>
        <v>2200000</v>
      </c>
      <c r="G132">
        <f>((D133-D132)*(E133-E132))/2+(D133-D132)*E132</f>
        <v>2700000</v>
      </c>
      <c r="AK132" t="s">
        <v>136</v>
      </c>
      <c r="AL132" t="s">
        <v>96</v>
      </c>
      <c r="AM132">
        <v>7</v>
      </c>
      <c r="AN132">
        <v>7.166666666666667</v>
      </c>
      <c r="AO132">
        <v>100</v>
      </c>
      <c r="AQ132">
        <v>100</v>
      </c>
    </row>
    <row r="133" spans="2:43" x14ac:dyDescent="0.2">
      <c r="B133" t="s">
        <v>30</v>
      </c>
      <c r="C133" t="str">
        <f t="shared" si="47"/>
        <v>Ct(At)2</v>
      </c>
      <c r="D133">
        <v>2</v>
      </c>
      <c r="E133">
        <f t="shared" si="48"/>
        <v>3800000</v>
      </c>
      <c r="F133">
        <f>(E134-E133)</f>
        <v>-700000</v>
      </c>
      <c r="G133">
        <f>((D134-D133)*(E134-E133))/2+(D134-D133)*E133</f>
        <v>3450000</v>
      </c>
      <c r="AK133" t="s">
        <v>136</v>
      </c>
      <c r="AL133" t="s">
        <v>96</v>
      </c>
      <c r="AM133">
        <v>8</v>
      </c>
      <c r="AN133">
        <v>7.1333333333333329</v>
      </c>
      <c r="AO133">
        <v>100</v>
      </c>
    </row>
    <row r="134" spans="2:43" x14ac:dyDescent="0.2">
      <c r="B134" t="s">
        <v>30</v>
      </c>
      <c r="C134" t="str">
        <f t="shared" si="47"/>
        <v>Ct(At)2</v>
      </c>
      <c r="D134">
        <f>C$29</f>
        <v>3</v>
      </c>
      <c r="E134">
        <f t="shared" si="48"/>
        <v>3100000</v>
      </c>
      <c r="G134">
        <f t="shared" ref="G134:G135" si="49">((D135-D134)*(E135-E134))/2+(D135-D134)*E134</f>
        <v>12900000</v>
      </c>
    </row>
    <row r="135" spans="2:43" x14ac:dyDescent="0.2">
      <c r="B135" t="s">
        <v>30</v>
      </c>
      <c r="C135" t="str">
        <f t="shared" si="47"/>
        <v>Ct(At)2</v>
      </c>
      <c r="D135">
        <f>C$30</f>
        <v>6</v>
      </c>
      <c r="E135">
        <f t="shared" si="48"/>
        <v>5500000</v>
      </c>
      <c r="G135">
        <f t="shared" si="49"/>
        <v>6000000</v>
      </c>
    </row>
    <row r="136" spans="2:43" x14ac:dyDescent="0.2">
      <c r="B136" t="s">
        <v>30</v>
      </c>
      <c r="C136" t="str">
        <f t="shared" si="47"/>
        <v>Ct(At)2</v>
      </c>
      <c r="D136">
        <f>C$31</f>
        <v>7</v>
      </c>
      <c r="E136">
        <f t="shared" si="48"/>
        <v>6500000</v>
      </c>
      <c r="G136">
        <f>((D137-D136)*(E137-E136))/2+(D137-D136)*E136</f>
        <v>5950000</v>
      </c>
    </row>
    <row r="137" spans="2:43" x14ac:dyDescent="0.2">
      <c r="B137" t="s">
        <v>30</v>
      </c>
      <c r="C137" t="str">
        <f t="shared" si="47"/>
        <v>Ct(At)2</v>
      </c>
      <c r="D137">
        <f>C$32</f>
        <v>8</v>
      </c>
      <c r="E137">
        <f t="shared" si="48"/>
        <v>5400000</v>
      </c>
    </row>
    <row r="138" spans="2:43" x14ac:dyDescent="0.2">
      <c r="B138" t="s">
        <v>30</v>
      </c>
      <c r="C138" t="str">
        <f>$R$24</f>
        <v>Ct(At)3</v>
      </c>
      <c r="D138">
        <f>$C$26</f>
        <v>0</v>
      </c>
      <c r="E138">
        <f>R26</f>
        <v>800000</v>
      </c>
      <c r="F138">
        <f>(E139-E138)</f>
        <v>2100000</v>
      </c>
      <c r="G138">
        <f>((D139-D138)*(E139-E138))/2+(D139-D138)*E138</f>
        <v>1850000</v>
      </c>
    </row>
    <row r="139" spans="2:43" x14ac:dyDescent="0.2">
      <c r="B139" t="s">
        <v>30</v>
      </c>
      <c r="C139" t="str">
        <f t="shared" ref="C139:C144" si="50">$R$24</f>
        <v>Ct(At)3</v>
      </c>
      <c r="D139">
        <f>$C$27</f>
        <v>1</v>
      </c>
      <c r="E139">
        <f t="shared" ref="E139:E144" si="51">R27</f>
        <v>2900000</v>
      </c>
      <c r="F139">
        <f>(E140-E139)</f>
        <v>-500000</v>
      </c>
      <c r="G139">
        <f>((D140-D139)*(E140-E139))/2+(D140-D139)*E139</f>
        <v>2650000</v>
      </c>
    </row>
    <row r="140" spans="2:43" x14ac:dyDescent="0.2">
      <c r="B140" t="s">
        <v>30</v>
      </c>
      <c r="C140" t="str">
        <f t="shared" si="50"/>
        <v>Ct(At)3</v>
      </c>
      <c r="D140">
        <v>2</v>
      </c>
      <c r="E140">
        <f t="shared" si="51"/>
        <v>2400000</v>
      </c>
      <c r="F140">
        <f>(E141-E140)</f>
        <v>100000</v>
      </c>
      <c r="G140">
        <f>((D141-D140)*(E141-E140))/2+(D141-D140)*E140</f>
        <v>2450000</v>
      </c>
    </row>
    <row r="141" spans="2:43" x14ac:dyDescent="0.2">
      <c r="B141" t="s">
        <v>30</v>
      </c>
      <c r="C141" t="str">
        <f t="shared" si="50"/>
        <v>Ct(At)3</v>
      </c>
      <c r="D141">
        <f>C$29</f>
        <v>3</v>
      </c>
      <c r="E141">
        <f t="shared" si="51"/>
        <v>2500000</v>
      </c>
      <c r="G141">
        <f t="shared" ref="G141:G142" si="52">((D142-D141)*(E142-E141))/2+(D142-D141)*E141</f>
        <v>10200000</v>
      </c>
    </row>
    <row r="142" spans="2:43" x14ac:dyDescent="0.2">
      <c r="B142" t="s">
        <v>30</v>
      </c>
      <c r="C142" t="str">
        <f t="shared" si="50"/>
        <v>Ct(At)3</v>
      </c>
      <c r="D142">
        <f>C$30</f>
        <v>6</v>
      </c>
      <c r="E142">
        <f t="shared" si="51"/>
        <v>4300000</v>
      </c>
      <c r="G142">
        <f t="shared" si="52"/>
        <v>4350000</v>
      </c>
    </row>
    <row r="143" spans="2:43" x14ac:dyDescent="0.2">
      <c r="B143" t="s">
        <v>30</v>
      </c>
      <c r="C143" t="str">
        <f t="shared" si="50"/>
        <v>Ct(At)3</v>
      </c>
      <c r="D143">
        <f>C$31</f>
        <v>7</v>
      </c>
      <c r="E143">
        <f t="shared" si="51"/>
        <v>4400000</v>
      </c>
      <c r="G143">
        <f>((D144-D143)*(E144-E143))/2+(D144-D143)*E143</f>
        <v>5150000</v>
      </c>
    </row>
    <row r="144" spans="2:43" x14ac:dyDescent="0.2">
      <c r="B144" t="s">
        <v>30</v>
      </c>
      <c r="C144" t="str">
        <f t="shared" si="50"/>
        <v>Ct(At)3</v>
      </c>
      <c r="D144">
        <f>C$32</f>
        <v>8</v>
      </c>
      <c r="E144">
        <f t="shared" si="51"/>
        <v>5900000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800000</v>
      </c>
      <c r="F145">
        <f>(E146-E145)</f>
        <v>200000</v>
      </c>
      <c r="G145">
        <f>((D146-D145)*(E146-E145))/2+(D146-D145)*E145</f>
        <v>900000</v>
      </c>
    </row>
    <row r="146" spans="2:7" x14ac:dyDescent="0.2">
      <c r="B146" t="s">
        <v>30</v>
      </c>
      <c r="C146" t="str">
        <f t="shared" ref="C146:C151" si="53">$S$24</f>
        <v>Ct(At)4</v>
      </c>
      <c r="D146">
        <f>$C$27</f>
        <v>1</v>
      </c>
      <c r="E146">
        <f t="shared" ref="E146:E151" si="54">S27</f>
        <v>1000000</v>
      </c>
      <c r="F146">
        <f>(E147-E146)</f>
        <v>2700000</v>
      </c>
      <c r="G146">
        <f>((D147-D146)*(E147-E146))/2+(D147-D146)*E146</f>
        <v>2350000</v>
      </c>
    </row>
    <row r="147" spans="2:7" x14ac:dyDescent="0.2">
      <c r="B147" t="s">
        <v>30</v>
      </c>
      <c r="C147" t="str">
        <f t="shared" si="53"/>
        <v>Ct(At)4</v>
      </c>
      <c r="D147">
        <v>2</v>
      </c>
      <c r="E147">
        <f t="shared" si="54"/>
        <v>3700000</v>
      </c>
      <c r="F147">
        <f>(E148-E147)</f>
        <v>-700000</v>
      </c>
      <c r="G147">
        <f>((D148-D147)*(E148-E147))/2+(D148-D147)*E147</f>
        <v>3350000</v>
      </c>
    </row>
    <row r="148" spans="2:7" x14ac:dyDescent="0.2">
      <c r="B148" t="s">
        <v>30</v>
      </c>
      <c r="C148" t="str">
        <f t="shared" si="53"/>
        <v>Ct(At)4</v>
      </c>
      <c r="D148">
        <f>C$29</f>
        <v>3</v>
      </c>
      <c r="E148">
        <f t="shared" si="54"/>
        <v>3000000</v>
      </c>
      <c r="G148">
        <f t="shared" ref="G148:G149" si="55">((D149-D148)*(E149-E148))/2+(D149-D148)*E148</f>
        <v>9300000</v>
      </c>
    </row>
    <row r="149" spans="2:7" x14ac:dyDescent="0.2">
      <c r="B149" t="s">
        <v>30</v>
      </c>
      <c r="C149" t="str">
        <f t="shared" si="53"/>
        <v>Ct(At)4</v>
      </c>
      <c r="D149">
        <f>C$30</f>
        <v>6</v>
      </c>
      <c r="E149">
        <f t="shared" si="54"/>
        <v>3200000</v>
      </c>
      <c r="G149">
        <f t="shared" si="55"/>
        <v>4300000</v>
      </c>
    </row>
    <row r="150" spans="2:7" x14ac:dyDescent="0.2">
      <c r="B150" t="s">
        <v>30</v>
      </c>
      <c r="C150" t="str">
        <f t="shared" si="53"/>
        <v>Ct(At)4</v>
      </c>
      <c r="D150">
        <f>C$31</f>
        <v>7</v>
      </c>
      <c r="E150">
        <f t="shared" si="54"/>
        <v>5400000</v>
      </c>
      <c r="G150">
        <f>((D151-D150)*(E151-E150))/2+(D151-D150)*E150</f>
        <v>4800000</v>
      </c>
    </row>
    <row r="151" spans="2:7" x14ac:dyDescent="0.2">
      <c r="B151" t="s">
        <v>30</v>
      </c>
      <c r="C151" t="str">
        <f t="shared" si="53"/>
        <v>Ct(At)4</v>
      </c>
      <c r="D151">
        <f>C$32</f>
        <v>8</v>
      </c>
      <c r="E151">
        <f t="shared" si="54"/>
        <v>4200000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235F3-26B1-8B47-8605-00FB68FBBFF0}">
  <dimension ref="A4:CG321"/>
  <sheetViews>
    <sheetView zoomScale="25" workbookViewId="0">
      <selection activeCell="A20" sqref="A1:A20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6" width="11.6640625" bestFit="1" customWidth="1"/>
    <col min="7" max="7" width="12" bestFit="1" customWidth="1"/>
    <col min="8" max="9" width="11.1640625" bestFit="1" customWidth="1"/>
    <col min="10" max="11" width="11.5" bestFit="1" customWidth="1"/>
    <col min="12" max="12" width="11.6640625" bestFit="1" customWidth="1"/>
    <col min="13" max="19" width="11.1640625" bestFit="1" customWidth="1"/>
    <col min="21" max="22" width="11.5" bestFit="1" customWidth="1"/>
    <col min="24" max="25" width="11" bestFit="1" customWidth="1"/>
  </cols>
  <sheetData>
    <row r="4" spans="1:85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M4" t="s">
        <v>202</v>
      </c>
    </row>
    <row r="5" spans="1:85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85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47"/>
      <c r="X6" s="47"/>
      <c r="Y6" s="47"/>
      <c r="Z6" s="37"/>
      <c r="AM6" t="s">
        <v>203</v>
      </c>
      <c r="AN6" t="s">
        <v>204</v>
      </c>
      <c r="AO6" t="s">
        <v>205</v>
      </c>
      <c r="AP6" t="s">
        <v>206</v>
      </c>
      <c r="AQ6" t="s">
        <v>207</v>
      </c>
      <c r="AS6" t="s">
        <v>208</v>
      </c>
      <c r="AT6" t="s">
        <v>39</v>
      </c>
      <c r="AU6" t="s">
        <v>209</v>
      </c>
      <c r="AV6" t="s">
        <v>59</v>
      </c>
      <c r="AW6" t="s">
        <v>81</v>
      </c>
      <c r="AX6" t="s">
        <v>34</v>
      </c>
      <c r="AZ6" t="s">
        <v>39</v>
      </c>
      <c r="BA6" t="s">
        <v>82</v>
      </c>
      <c r="BB6" t="s">
        <v>35</v>
      </c>
      <c r="BC6" t="s">
        <v>84</v>
      </c>
      <c r="BD6" t="s">
        <v>28</v>
      </c>
      <c r="BE6" t="s">
        <v>6</v>
      </c>
      <c r="BF6" t="s">
        <v>85</v>
      </c>
      <c r="BG6" t="s">
        <v>86</v>
      </c>
      <c r="BH6" t="s">
        <v>87</v>
      </c>
      <c r="BK6" t="s">
        <v>28</v>
      </c>
      <c r="BL6" t="s">
        <v>27</v>
      </c>
      <c r="BM6" t="s">
        <v>26</v>
      </c>
      <c r="BN6" t="s">
        <v>80</v>
      </c>
      <c r="BO6" t="s">
        <v>81</v>
      </c>
      <c r="BQ6" t="s">
        <v>34</v>
      </c>
      <c r="BR6" t="s">
        <v>28</v>
      </c>
      <c r="BS6" t="s">
        <v>6</v>
      </c>
      <c r="BT6" t="s">
        <v>82</v>
      </c>
      <c r="BU6" t="s">
        <v>35</v>
      </c>
      <c r="BV6" t="s">
        <v>83</v>
      </c>
      <c r="BW6" t="s">
        <v>81</v>
      </c>
      <c r="BX6" t="s">
        <v>35</v>
      </c>
      <c r="BY6" t="s">
        <v>84</v>
      </c>
      <c r="CA6" t="s">
        <v>6</v>
      </c>
      <c r="CB6" t="s">
        <v>85</v>
      </c>
      <c r="CC6" t="s">
        <v>86</v>
      </c>
      <c r="CD6" t="s">
        <v>87</v>
      </c>
      <c r="CF6" t="s">
        <v>35</v>
      </c>
      <c r="CG6" t="s">
        <v>84</v>
      </c>
    </row>
    <row r="7" spans="1:85" x14ac:dyDescent="0.2">
      <c r="C7" s="53" t="s">
        <v>0</v>
      </c>
      <c r="D7" s="53">
        <v>8</v>
      </c>
      <c r="E7" s="53">
        <v>8</v>
      </c>
      <c r="F7" s="53">
        <v>8</v>
      </c>
      <c r="G7" s="53">
        <v>8</v>
      </c>
      <c r="H7" s="53">
        <v>12</v>
      </c>
      <c r="I7" s="53">
        <v>12</v>
      </c>
      <c r="J7" s="53">
        <v>12</v>
      </c>
      <c r="K7" s="53">
        <v>12</v>
      </c>
      <c r="L7" s="53">
        <v>8</v>
      </c>
      <c r="M7" s="53">
        <v>8</v>
      </c>
      <c r="N7" s="53">
        <v>8</v>
      </c>
      <c r="O7" s="53">
        <v>8</v>
      </c>
      <c r="P7" s="53">
        <v>12</v>
      </c>
      <c r="Q7" s="53">
        <v>12</v>
      </c>
      <c r="R7" s="53">
        <v>12</v>
      </c>
      <c r="S7" s="53">
        <v>12</v>
      </c>
      <c r="T7" s="54"/>
      <c r="U7" s="54"/>
      <c r="V7" s="54"/>
      <c r="W7" s="54"/>
      <c r="X7" s="54"/>
      <c r="Y7" s="54"/>
      <c r="Z7" s="54"/>
      <c r="AM7">
        <v>0</v>
      </c>
      <c r="AN7">
        <v>8.1999999999999993</v>
      </c>
      <c r="AO7">
        <v>8</v>
      </c>
      <c r="AP7">
        <v>8.1999999999999993</v>
      </c>
      <c r="AQ7">
        <v>8.1333333333333329</v>
      </c>
      <c r="AS7" t="s">
        <v>31</v>
      </c>
      <c r="AT7">
        <v>1</v>
      </c>
      <c r="AU7">
        <v>0</v>
      </c>
      <c r="AV7">
        <v>8.1333333333333329</v>
      </c>
      <c r="AW7">
        <v>100</v>
      </c>
      <c r="AX7">
        <v>100</v>
      </c>
      <c r="AZ7" t="s">
        <v>8</v>
      </c>
      <c r="BA7">
        <v>34.793860703192195</v>
      </c>
      <c r="BB7">
        <v>33.666084765264976</v>
      </c>
      <c r="BC7">
        <v>6.3114123009592742</v>
      </c>
      <c r="BD7" t="s">
        <v>210</v>
      </c>
      <c r="BE7" t="s">
        <v>145</v>
      </c>
      <c r="BF7">
        <v>46.370462037933557</v>
      </c>
      <c r="BG7">
        <v>54.346924265603057</v>
      </c>
      <c r="BH7">
        <v>11.992823628463576</v>
      </c>
      <c r="BK7" t="s">
        <v>31</v>
      </c>
      <c r="BL7" t="s">
        <v>8</v>
      </c>
      <c r="BM7">
        <v>0</v>
      </c>
      <c r="BN7">
        <v>8.1333333333333329</v>
      </c>
      <c r="BO7">
        <v>100</v>
      </c>
      <c r="BQ7">
        <v>100</v>
      </c>
      <c r="BR7" t="s">
        <v>31</v>
      </c>
      <c r="BS7" t="s">
        <v>8</v>
      </c>
      <c r="BT7">
        <v>34.793860703192195</v>
      </c>
      <c r="BU7">
        <v>33.666084765264976</v>
      </c>
      <c r="BV7">
        <v>36.793860703192195</v>
      </c>
      <c r="BW7">
        <v>1226.4620234397398</v>
      </c>
      <c r="BX7">
        <v>33.666084765264976</v>
      </c>
      <c r="BY7">
        <v>6.3114123009592742</v>
      </c>
      <c r="CA7" t="s">
        <v>201</v>
      </c>
      <c r="CB7">
        <v>46.370462037933557</v>
      </c>
      <c r="CC7">
        <v>54.346924265603057</v>
      </c>
      <c r="CD7">
        <v>11.992823628463576</v>
      </c>
      <c r="CF7">
        <v>33.666084765264976</v>
      </c>
      <c r="CG7">
        <v>6.3114123009592742</v>
      </c>
    </row>
    <row r="8" spans="1:85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M8">
        <v>1</v>
      </c>
      <c r="AN8">
        <v>8</v>
      </c>
      <c r="AO8">
        <v>8</v>
      </c>
      <c r="AP8">
        <v>8</v>
      </c>
      <c r="AQ8">
        <v>8</v>
      </c>
      <c r="AS8" t="s">
        <v>31</v>
      </c>
      <c r="AT8">
        <v>1</v>
      </c>
      <c r="AU8">
        <v>1</v>
      </c>
      <c r="AV8">
        <v>8</v>
      </c>
      <c r="AW8">
        <v>100</v>
      </c>
      <c r="AX8">
        <v>101.50214592274678</v>
      </c>
      <c r="AZ8" t="s">
        <v>9</v>
      </c>
      <c r="BA8">
        <v>39.337581011253519</v>
      </c>
      <c r="BD8" t="s">
        <v>210</v>
      </c>
      <c r="BE8" t="s">
        <v>211</v>
      </c>
      <c r="BF8">
        <v>27.865532472078748</v>
      </c>
      <c r="BG8">
        <v>50.215404194523863</v>
      </c>
      <c r="BH8">
        <v>3.2131780691359735</v>
      </c>
      <c r="BK8" t="s">
        <v>31</v>
      </c>
      <c r="BL8" t="s">
        <v>8</v>
      </c>
      <c r="BM8">
        <v>1</v>
      </c>
      <c r="BN8">
        <v>8</v>
      </c>
      <c r="BO8">
        <v>100</v>
      </c>
      <c r="BQ8">
        <v>101.50214592274678</v>
      </c>
      <c r="BR8" t="s">
        <v>31</v>
      </c>
      <c r="BS8" t="s">
        <v>9</v>
      </c>
      <c r="BT8">
        <v>39.337581011253519</v>
      </c>
      <c r="BV8">
        <v>41.337581011253519</v>
      </c>
      <c r="BW8">
        <v>1377.919367041784</v>
      </c>
      <c r="CF8">
        <v>12.70437727266858</v>
      </c>
      <c r="CG8">
        <v>6.375700293490679</v>
      </c>
    </row>
    <row r="9" spans="1:85" x14ac:dyDescent="0.2">
      <c r="C9" s="53" t="s">
        <v>1</v>
      </c>
      <c r="D9" s="53">
        <v>39</v>
      </c>
      <c r="E9" s="53">
        <v>39</v>
      </c>
      <c r="F9" s="53">
        <v>37</v>
      </c>
      <c r="G9" s="53">
        <v>54</v>
      </c>
      <c r="H9" s="53">
        <v>37</v>
      </c>
      <c r="I9" s="53">
        <v>35</v>
      </c>
      <c r="J9" s="53">
        <v>18</v>
      </c>
      <c r="K9" s="53">
        <v>39</v>
      </c>
      <c r="L9" s="53">
        <v>64</v>
      </c>
      <c r="M9" s="53">
        <v>81</v>
      </c>
      <c r="N9" s="53">
        <v>59</v>
      </c>
      <c r="O9" s="53">
        <v>58</v>
      </c>
      <c r="P9" s="10">
        <v>21</v>
      </c>
      <c r="Q9" s="10">
        <v>16</v>
      </c>
      <c r="R9" s="10">
        <v>29</v>
      </c>
      <c r="S9" s="55">
        <v>10</v>
      </c>
      <c r="T9" s="54"/>
      <c r="U9" s="54"/>
      <c r="V9" s="54"/>
      <c r="W9" s="54"/>
      <c r="X9" s="54"/>
      <c r="Y9" s="54"/>
      <c r="Z9" s="54"/>
      <c r="AM9">
        <v>2</v>
      </c>
      <c r="AN9">
        <v>7.7</v>
      </c>
      <c r="AO9">
        <v>7.8</v>
      </c>
      <c r="AP9">
        <v>7.8</v>
      </c>
      <c r="AQ9">
        <v>7.7666666666666666</v>
      </c>
      <c r="AS9" t="s">
        <v>31</v>
      </c>
      <c r="AT9">
        <v>1</v>
      </c>
      <c r="AU9">
        <v>2</v>
      </c>
      <c r="AV9">
        <v>8</v>
      </c>
      <c r="AW9">
        <v>103.00429184549355</v>
      </c>
      <c r="AX9">
        <v>99.828505755382764</v>
      </c>
      <c r="AZ9" t="s">
        <v>10</v>
      </c>
      <c r="BA9">
        <v>26.866812581349222</v>
      </c>
      <c r="BD9" t="s">
        <v>210</v>
      </c>
      <c r="BE9" t="s">
        <v>212</v>
      </c>
      <c r="BF9">
        <v>19.808780043943059</v>
      </c>
      <c r="BG9">
        <v>40.309388243792114</v>
      </c>
      <c r="BH9">
        <v>1.0203889624374183</v>
      </c>
      <c r="BK9" t="s">
        <v>31</v>
      </c>
      <c r="BL9" t="s">
        <v>8</v>
      </c>
      <c r="BM9">
        <v>2</v>
      </c>
      <c r="BN9">
        <v>8</v>
      </c>
      <c r="BO9">
        <v>103.00429184549355</v>
      </c>
      <c r="BQ9">
        <v>99.828505755382764</v>
      </c>
      <c r="BR9" t="s">
        <v>31</v>
      </c>
      <c r="BS9" t="s">
        <v>10</v>
      </c>
      <c r="BT9">
        <v>26.866812581349222</v>
      </c>
      <c r="BV9">
        <v>28.866812581349222</v>
      </c>
      <c r="BW9">
        <v>962.22708604497404</v>
      </c>
      <c r="CF9">
        <v>54.346924265603057</v>
      </c>
      <c r="CG9">
        <v>11.992823628463576</v>
      </c>
    </row>
    <row r="10" spans="1:85" x14ac:dyDescent="0.2">
      <c r="C10" s="10" t="s">
        <v>129</v>
      </c>
      <c r="D10" s="10">
        <v>3</v>
      </c>
      <c r="E10" s="10">
        <v>3</v>
      </c>
      <c r="F10" s="10">
        <v>3</v>
      </c>
      <c r="G10" s="10">
        <v>3</v>
      </c>
      <c r="H10" s="10">
        <v>2</v>
      </c>
      <c r="I10" s="10">
        <v>2</v>
      </c>
      <c r="J10" s="10">
        <v>2</v>
      </c>
      <c r="K10" s="10">
        <v>2</v>
      </c>
      <c r="L10" s="10">
        <v>3</v>
      </c>
      <c r="M10" s="10">
        <v>3</v>
      </c>
      <c r="N10" s="10">
        <v>3</v>
      </c>
      <c r="O10" s="10">
        <v>3</v>
      </c>
      <c r="P10" s="10">
        <v>3</v>
      </c>
      <c r="Q10" s="10">
        <v>3</v>
      </c>
      <c r="R10" s="10">
        <v>3</v>
      </c>
      <c r="S10" s="55">
        <v>3</v>
      </c>
      <c r="AM10">
        <v>3</v>
      </c>
      <c r="AN10">
        <v>7.9</v>
      </c>
      <c r="AO10">
        <v>8</v>
      </c>
      <c r="AP10">
        <v>8</v>
      </c>
      <c r="AQ10">
        <v>7.9666666666666659</v>
      </c>
      <c r="AS10" t="s">
        <v>31</v>
      </c>
      <c r="AT10">
        <v>1</v>
      </c>
      <c r="AU10">
        <v>3</v>
      </c>
      <c r="AV10">
        <v>7.7</v>
      </c>
      <c r="AW10">
        <v>96.652719665271974</v>
      </c>
      <c r="AX10">
        <v>280.3773095864035</v>
      </c>
      <c r="AZ10" t="s">
        <v>12</v>
      </c>
      <c r="BA10">
        <v>14.460078490710316</v>
      </c>
      <c r="BB10">
        <v>12.70437727266858</v>
      </c>
      <c r="BC10">
        <v>6.375700293490679</v>
      </c>
      <c r="BD10" t="s">
        <v>210</v>
      </c>
      <c r="BE10" t="s">
        <v>213</v>
      </c>
      <c r="BF10">
        <v>6.9038249794823514</v>
      </c>
      <c r="BG10">
        <v>52.123402878487127</v>
      </c>
      <c r="BH10">
        <v>9.1428935698331735</v>
      </c>
      <c r="BK10" t="s">
        <v>31</v>
      </c>
      <c r="BL10" t="s">
        <v>8</v>
      </c>
      <c r="BM10">
        <v>3</v>
      </c>
      <c r="BN10">
        <v>7.7</v>
      </c>
      <c r="BO10">
        <v>96.652719665271974</v>
      </c>
      <c r="BQ10">
        <v>280.3773095864035</v>
      </c>
      <c r="BR10" t="s">
        <v>31</v>
      </c>
      <c r="BS10" t="s">
        <v>11</v>
      </c>
      <c r="BT10" t="s">
        <v>33</v>
      </c>
      <c r="BV10" t="s">
        <v>33</v>
      </c>
      <c r="BW10" t="s">
        <v>33</v>
      </c>
    </row>
    <row r="11" spans="1:85" x14ac:dyDescent="0.2">
      <c r="C11" s="53" t="s">
        <v>2</v>
      </c>
      <c r="D11" s="53">
        <v>15</v>
      </c>
      <c r="E11" s="53">
        <v>20</v>
      </c>
      <c r="F11" s="53">
        <v>10</v>
      </c>
      <c r="G11" s="53">
        <v>18</v>
      </c>
      <c r="H11" s="53">
        <v>29</v>
      </c>
      <c r="I11" s="53">
        <v>27</v>
      </c>
      <c r="J11" s="53">
        <v>28</v>
      </c>
      <c r="K11" s="53">
        <v>25</v>
      </c>
      <c r="L11" s="53">
        <v>34</v>
      </c>
      <c r="M11" s="53">
        <v>20</v>
      </c>
      <c r="N11" s="53">
        <v>18</v>
      </c>
      <c r="O11" s="53">
        <v>36</v>
      </c>
      <c r="P11" s="53">
        <v>30</v>
      </c>
      <c r="Q11" s="53">
        <v>38</v>
      </c>
      <c r="R11" s="53">
        <v>24</v>
      </c>
      <c r="S11" s="56">
        <v>37</v>
      </c>
      <c r="T11" s="54"/>
      <c r="U11" s="54"/>
      <c r="V11" s="54"/>
      <c r="W11" s="54"/>
      <c r="X11" s="54"/>
      <c r="Y11" s="54"/>
      <c r="Z11" s="54"/>
      <c r="AM11">
        <v>6</v>
      </c>
      <c r="AN11">
        <v>7.6</v>
      </c>
      <c r="AO11">
        <v>7.6</v>
      </c>
      <c r="AP11">
        <v>7.4</v>
      </c>
      <c r="AQ11">
        <v>7.5333333333333341</v>
      </c>
      <c r="AS11" t="s">
        <v>31</v>
      </c>
      <c r="AT11">
        <v>1</v>
      </c>
      <c r="AU11">
        <v>6</v>
      </c>
      <c r="AV11">
        <v>6.8</v>
      </c>
      <c r="AW11">
        <v>90.265486725663706</v>
      </c>
      <c r="AX11">
        <v>92.25663716814158</v>
      </c>
      <c r="AZ11" t="s">
        <v>13</v>
      </c>
      <c r="BA11">
        <v>5.6347830354649204</v>
      </c>
      <c r="BD11" t="s">
        <v>210</v>
      </c>
      <c r="BE11" t="s">
        <v>214</v>
      </c>
      <c r="BF11">
        <v>-1.152927448653335</v>
      </c>
      <c r="BG11">
        <v>41.273609798029348</v>
      </c>
      <c r="BH11">
        <v>1.4000117566015253</v>
      </c>
      <c r="BK11" t="s">
        <v>31</v>
      </c>
      <c r="BL11" t="s">
        <v>8</v>
      </c>
      <c r="BM11">
        <v>6</v>
      </c>
      <c r="BN11">
        <v>6.8</v>
      </c>
      <c r="BO11">
        <v>90.265486725663706</v>
      </c>
      <c r="BQ11">
        <v>92.25663716814158</v>
      </c>
      <c r="BR11" t="s">
        <v>32</v>
      </c>
      <c r="BS11" t="s">
        <v>12</v>
      </c>
      <c r="BT11">
        <v>14.460078490710316</v>
      </c>
      <c r="BU11">
        <v>12.70437727266858</v>
      </c>
      <c r="BV11">
        <v>16.460078490710316</v>
      </c>
      <c r="BW11">
        <v>548.66928302367728</v>
      </c>
      <c r="BX11">
        <v>12.70437727266858</v>
      </c>
      <c r="BY11">
        <v>6.375700293490679</v>
      </c>
    </row>
    <row r="12" spans="1:85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3</v>
      </c>
      <c r="I12" s="10">
        <v>3</v>
      </c>
      <c r="J12" s="10">
        <v>3</v>
      </c>
      <c r="K12" s="10">
        <v>3</v>
      </c>
      <c r="L12" s="10">
        <v>4</v>
      </c>
      <c r="M12" s="10">
        <v>4</v>
      </c>
      <c r="N12" s="10">
        <v>4</v>
      </c>
      <c r="O12" s="10">
        <v>4</v>
      </c>
      <c r="P12" s="10">
        <v>3</v>
      </c>
      <c r="Q12" s="10">
        <v>3</v>
      </c>
      <c r="R12" s="10">
        <v>3</v>
      </c>
      <c r="S12" s="55">
        <v>3</v>
      </c>
      <c r="AM12">
        <v>7</v>
      </c>
      <c r="AN12">
        <v>7.5</v>
      </c>
      <c r="AO12">
        <v>7.5</v>
      </c>
      <c r="AP12">
        <v>7.6</v>
      </c>
      <c r="AQ12">
        <v>7.5333333333333341</v>
      </c>
      <c r="AS12" t="s">
        <v>31</v>
      </c>
      <c r="AT12">
        <v>1</v>
      </c>
      <c r="AU12">
        <v>7</v>
      </c>
      <c r="AV12">
        <v>7.1</v>
      </c>
      <c r="AW12">
        <v>94.247787610619454</v>
      </c>
      <c r="AX12">
        <v>91.241540864133256</v>
      </c>
      <c r="AZ12" t="s">
        <v>14</v>
      </c>
      <c r="BA12">
        <v>18.018270291830504</v>
      </c>
      <c r="BD12" t="s">
        <v>210</v>
      </c>
      <c r="BE12" t="s">
        <v>215</v>
      </c>
      <c r="BF12">
        <v>-19.657857014508146</v>
      </c>
      <c r="BG12">
        <v>1.4501933459072234</v>
      </c>
      <c r="BH12">
        <v>3.0479299665698845</v>
      </c>
      <c r="BK12" t="s">
        <v>31</v>
      </c>
      <c r="BL12" t="s">
        <v>8</v>
      </c>
      <c r="BM12">
        <v>7</v>
      </c>
      <c r="BN12">
        <v>7.1</v>
      </c>
      <c r="BO12">
        <v>94.247787610619454</v>
      </c>
      <c r="BQ12">
        <v>91.241540864133256</v>
      </c>
      <c r="BR12" t="s">
        <v>32</v>
      </c>
      <c r="BS12" t="s">
        <v>13</v>
      </c>
      <c r="BT12">
        <v>5.6347830354649204</v>
      </c>
      <c r="BV12">
        <v>7.6347830354649204</v>
      </c>
      <c r="BW12">
        <v>254.49276784883068</v>
      </c>
    </row>
    <row r="13" spans="1:85" x14ac:dyDescent="0.2">
      <c r="A13" s="57"/>
      <c r="C13" s="53" t="s">
        <v>3</v>
      </c>
      <c r="D13" s="53">
        <v>11</v>
      </c>
      <c r="E13" s="53">
        <v>14</v>
      </c>
      <c r="F13" s="53">
        <v>78</v>
      </c>
      <c r="G13" s="53">
        <v>13</v>
      </c>
      <c r="H13" s="53">
        <v>41</v>
      </c>
      <c r="I13" s="53">
        <v>38</v>
      </c>
      <c r="J13" s="53">
        <v>34</v>
      </c>
      <c r="K13" s="53">
        <v>31</v>
      </c>
      <c r="L13" s="53">
        <v>22</v>
      </c>
      <c r="M13" s="53">
        <v>17</v>
      </c>
      <c r="N13" s="53">
        <v>20</v>
      </c>
      <c r="O13" s="53">
        <v>18</v>
      </c>
      <c r="P13" s="53">
        <v>34</v>
      </c>
      <c r="Q13" s="53">
        <v>31</v>
      </c>
      <c r="R13" s="53">
        <v>25</v>
      </c>
      <c r="S13" s="56">
        <v>30</v>
      </c>
      <c r="T13" s="54"/>
      <c r="U13" s="54"/>
      <c r="V13" s="54"/>
      <c r="W13" s="54"/>
      <c r="X13" s="54"/>
      <c r="Y13" s="54"/>
      <c r="Z13" s="54"/>
      <c r="AM13">
        <v>8</v>
      </c>
      <c r="AN13">
        <v>7.2</v>
      </c>
      <c r="AO13">
        <v>7.5</v>
      </c>
      <c r="AP13">
        <v>7.4</v>
      </c>
      <c r="AQ13">
        <v>7.3666666666666671</v>
      </c>
      <c r="AS13" t="s">
        <v>31</v>
      </c>
      <c r="AT13">
        <v>1</v>
      </c>
      <c r="AU13">
        <v>8</v>
      </c>
      <c r="AV13">
        <v>6.5</v>
      </c>
      <c r="AW13">
        <v>88.235294117647058</v>
      </c>
      <c r="AZ13" t="s">
        <v>216</v>
      </c>
      <c r="BA13">
        <v>-2.994122045869176</v>
      </c>
      <c r="BB13">
        <v>-5.8005522931862288</v>
      </c>
      <c r="BC13">
        <v>3.3672462551447149</v>
      </c>
      <c r="BD13" t="s">
        <v>210</v>
      </c>
      <c r="BE13" t="s">
        <v>217</v>
      </c>
      <c r="BF13">
        <v>-6.9534797418395655</v>
      </c>
      <c r="BG13">
        <v>77.891767010898363</v>
      </c>
      <c r="BH13">
        <v>4.625571168397947</v>
      </c>
      <c r="BK13" t="s">
        <v>31</v>
      </c>
      <c r="BL13" t="s">
        <v>8</v>
      </c>
      <c r="BM13">
        <v>8</v>
      </c>
      <c r="BN13">
        <v>6.5</v>
      </c>
      <c r="BO13">
        <v>88.235294117647058</v>
      </c>
      <c r="BR13" t="s">
        <v>32</v>
      </c>
      <c r="BS13" t="s">
        <v>14</v>
      </c>
      <c r="BT13">
        <v>18.018270291830504</v>
      </c>
      <c r="BV13">
        <v>20.018270291830504</v>
      </c>
      <c r="BW13">
        <v>667.27567639435006</v>
      </c>
    </row>
    <row r="14" spans="1:85" x14ac:dyDescent="0.2">
      <c r="C14" s="10" t="s">
        <v>129</v>
      </c>
      <c r="D14" s="10">
        <v>5</v>
      </c>
      <c r="E14" s="10">
        <v>5</v>
      </c>
      <c r="F14" s="10">
        <v>4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  <c r="AS14" t="s">
        <v>31</v>
      </c>
      <c r="AT14">
        <v>2</v>
      </c>
      <c r="AU14">
        <v>0</v>
      </c>
      <c r="AV14">
        <v>8.1333333333333329</v>
      </c>
      <c r="AW14">
        <v>100</v>
      </c>
      <c r="AX14">
        <v>99.375</v>
      </c>
      <c r="AZ14" t="s">
        <v>218</v>
      </c>
      <c r="BA14">
        <v>-4.8732504585296965</v>
      </c>
      <c r="BD14" t="s">
        <v>210</v>
      </c>
      <c r="BE14" t="s">
        <v>219</v>
      </c>
      <c r="BF14">
        <v>14.008227750756831</v>
      </c>
      <c r="BG14">
        <v>65.636069421259663</v>
      </c>
      <c r="BH14">
        <v>8.736668543971426</v>
      </c>
      <c r="BK14" t="s">
        <v>31</v>
      </c>
      <c r="BL14" t="s">
        <v>9</v>
      </c>
      <c r="BM14">
        <v>0</v>
      </c>
      <c r="BN14">
        <v>8.1333333333333329</v>
      </c>
      <c r="BO14">
        <v>100</v>
      </c>
      <c r="BQ14">
        <v>99.375</v>
      </c>
      <c r="BR14" t="s">
        <v>32</v>
      </c>
      <c r="BS14" t="s">
        <v>15</v>
      </c>
      <c r="BT14" t="s">
        <v>33</v>
      </c>
      <c r="BV14" t="s">
        <v>33</v>
      </c>
      <c r="BW14" t="s">
        <v>33</v>
      </c>
    </row>
    <row r="15" spans="1:85" x14ac:dyDescent="0.2">
      <c r="C15" s="53" t="s">
        <v>4</v>
      </c>
      <c r="D15" s="53">
        <v>24</v>
      </c>
      <c r="E15" s="53">
        <v>23</v>
      </c>
      <c r="F15" s="53">
        <v>16</v>
      </c>
      <c r="G15" s="53">
        <v>24</v>
      </c>
      <c r="H15" s="53">
        <v>29</v>
      </c>
      <c r="I15" s="53">
        <v>25</v>
      </c>
      <c r="J15" s="53">
        <v>28</v>
      </c>
      <c r="K15" s="53">
        <v>17</v>
      </c>
      <c r="L15" s="53">
        <v>25</v>
      </c>
      <c r="M15" s="53">
        <v>22</v>
      </c>
      <c r="N15" s="53">
        <v>27</v>
      </c>
      <c r="O15" s="53">
        <v>33</v>
      </c>
      <c r="P15" s="53">
        <v>51</v>
      </c>
      <c r="Q15" s="53">
        <v>55</v>
      </c>
      <c r="R15" s="53">
        <v>43</v>
      </c>
      <c r="S15" s="56">
        <v>32</v>
      </c>
      <c r="T15" s="54"/>
      <c r="U15" s="54"/>
      <c r="V15" s="54"/>
      <c r="W15" s="54"/>
      <c r="X15" s="54"/>
      <c r="Y15" s="54"/>
      <c r="Z15" s="54"/>
      <c r="AS15" t="s">
        <v>31</v>
      </c>
      <c r="AT15">
        <v>2</v>
      </c>
      <c r="AU15">
        <v>1</v>
      </c>
      <c r="AV15">
        <v>7.9</v>
      </c>
      <c r="AW15">
        <v>98.75</v>
      </c>
      <c r="AX15">
        <v>100.23336909871244</v>
      </c>
      <c r="AZ15" t="s">
        <v>220</v>
      </c>
      <c r="BA15">
        <v>-9.5342843751598139</v>
      </c>
      <c r="BD15" t="s">
        <v>210</v>
      </c>
      <c r="BE15" t="s">
        <v>221</v>
      </c>
      <c r="BF15">
        <v>32.51315731661164</v>
      </c>
      <c r="BG15">
        <v>50.599142889921382</v>
      </c>
      <c r="BH15">
        <v>4.6509824707549141</v>
      </c>
      <c r="BK15" t="s">
        <v>31</v>
      </c>
      <c r="BL15" t="s">
        <v>9</v>
      </c>
      <c r="BM15">
        <v>1</v>
      </c>
      <c r="BN15">
        <v>7.9</v>
      </c>
      <c r="BO15">
        <v>98.75</v>
      </c>
      <c r="BQ15">
        <v>100.23336909871244</v>
      </c>
      <c r="BR15" t="s">
        <v>89</v>
      </c>
      <c r="BS15" t="s">
        <v>90</v>
      </c>
      <c r="BT15">
        <v>41.227046768503783</v>
      </c>
      <c r="BU15">
        <v>54.346924265603057</v>
      </c>
      <c r="BV15">
        <v>43.227046768503783</v>
      </c>
      <c r="BW15">
        <v>1440.9015589501259</v>
      </c>
      <c r="BX15">
        <v>54.346924265603057</v>
      </c>
      <c r="BY15">
        <v>11.992823628463576</v>
      </c>
    </row>
    <row r="16" spans="1:85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  <c r="AS16" t="s">
        <v>31</v>
      </c>
      <c r="AT16">
        <v>2</v>
      </c>
      <c r="AU16">
        <v>2</v>
      </c>
      <c r="AV16">
        <v>7.9</v>
      </c>
      <c r="AW16">
        <v>101.7167381974249</v>
      </c>
      <c r="AX16">
        <v>99.184728931348445</v>
      </c>
      <c r="AZ16" t="s">
        <v>222</v>
      </c>
      <c r="BA16">
        <v>-11.995017100735595</v>
      </c>
      <c r="BB16">
        <v>-13.857304721321915</v>
      </c>
      <c r="BC16">
        <v>1.849747792085588</v>
      </c>
      <c r="BD16" t="s">
        <v>210</v>
      </c>
      <c r="BE16" t="s">
        <v>223</v>
      </c>
      <c r="BF16">
        <v>40.569909744747328</v>
      </c>
      <c r="BG16">
        <v>68.511047958635871</v>
      </c>
      <c r="BH16">
        <v>4.3692788273730425</v>
      </c>
      <c r="BK16" t="s">
        <v>31</v>
      </c>
      <c r="BL16" t="s">
        <v>9</v>
      </c>
      <c r="BM16">
        <v>2</v>
      </c>
      <c r="BN16">
        <v>7.9</v>
      </c>
      <c r="BO16">
        <v>101.7167381974249</v>
      </c>
      <c r="BQ16">
        <v>99.184728931348445</v>
      </c>
      <c r="BR16" t="s">
        <v>89</v>
      </c>
      <c r="BS16" t="s">
        <v>91</v>
      </c>
      <c r="BT16">
        <v>64.744756893517433</v>
      </c>
      <c r="BV16">
        <v>66.744756893517433</v>
      </c>
      <c r="BW16">
        <v>2224.8252297839144</v>
      </c>
    </row>
    <row r="17" spans="3:75" x14ac:dyDescent="0.2">
      <c r="C17" s="53" t="s">
        <v>24</v>
      </c>
      <c r="D17" s="53">
        <v>31</v>
      </c>
      <c r="E17" s="53">
        <v>32</v>
      </c>
      <c r="F17" s="53">
        <v>17</v>
      </c>
      <c r="G17" s="53">
        <v>27</v>
      </c>
      <c r="H17" s="53">
        <v>30</v>
      </c>
      <c r="I17" s="53">
        <v>34</v>
      </c>
      <c r="J17" s="53">
        <v>22</v>
      </c>
      <c r="K17" s="53">
        <v>23</v>
      </c>
      <c r="L17" s="53">
        <v>32</v>
      </c>
      <c r="M17" s="53">
        <v>34</v>
      </c>
      <c r="N17" s="53">
        <v>24</v>
      </c>
      <c r="O17" s="53">
        <v>28</v>
      </c>
      <c r="P17" s="53">
        <v>45</v>
      </c>
      <c r="Q17" s="53">
        <v>65</v>
      </c>
      <c r="R17" s="53">
        <v>44</v>
      </c>
      <c r="S17" s="56">
        <v>54</v>
      </c>
      <c r="T17" s="54"/>
      <c r="U17" s="54"/>
      <c r="V17" s="54"/>
      <c r="W17" s="54"/>
      <c r="X17" s="54"/>
      <c r="Y17" s="54"/>
      <c r="Z17" s="54"/>
      <c r="AM17" t="s">
        <v>31</v>
      </c>
      <c r="AN17" t="s">
        <v>204</v>
      </c>
      <c r="AO17" t="s">
        <v>205</v>
      </c>
      <c r="AP17" t="s">
        <v>206</v>
      </c>
      <c r="AS17" t="s">
        <v>31</v>
      </c>
      <c r="AT17">
        <v>2</v>
      </c>
      <c r="AU17">
        <v>3</v>
      </c>
      <c r="AV17">
        <v>7.7</v>
      </c>
      <c r="AW17">
        <v>96.652719665271974</v>
      </c>
      <c r="AX17">
        <v>280.3773095864035</v>
      </c>
      <c r="AZ17" t="s">
        <v>224</v>
      </c>
      <c r="BA17">
        <v>-15.694252322722036</v>
      </c>
      <c r="BD17" t="s">
        <v>210</v>
      </c>
      <c r="BE17" t="s">
        <v>225</v>
      </c>
      <c r="BF17">
        <v>34.26480004729774</v>
      </c>
      <c r="BG17">
        <v>68.632582792794707</v>
      </c>
      <c r="BH17">
        <v>6.2553024175976155</v>
      </c>
      <c r="BK17" t="s">
        <v>31</v>
      </c>
      <c r="BL17" t="s">
        <v>9</v>
      </c>
      <c r="BM17">
        <v>3</v>
      </c>
      <c r="BN17">
        <v>7.7</v>
      </c>
      <c r="BO17">
        <v>96.652719665271974</v>
      </c>
      <c r="BQ17">
        <v>280.3773095864035</v>
      </c>
      <c r="BR17" t="s">
        <v>89</v>
      </c>
      <c r="BS17" t="s">
        <v>92</v>
      </c>
      <c r="BT17">
        <v>57.068969134787949</v>
      </c>
      <c r="BV17">
        <v>59.068969134787949</v>
      </c>
      <c r="BW17">
        <v>1968.965637826265</v>
      </c>
    </row>
    <row r="18" spans="3:75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  <c r="AM18">
        <v>0</v>
      </c>
      <c r="AN18">
        <v>8.1333333333333329</v>
      </c>
      <c r="AO18">
        <v>8.1333333333333329</v>
      </c>
      <c r="AP18">
        <v>8.1333333333333329</v>
      </c>
      <c r="AQ18">
        <v>8.1333333333333329</v>
      </c>
      <c r="AS18" t="s">
        <v>31</v>
      </c>
      <c r="AT18">
        <v>2</v>
      </c>
      <c r="AU18">
        <v>6</v>
      </c>
      <c r="AV18">
        <v>6.8</v>
      </c>
      <c r="AW18">
        <v>90.265486725663706</v>
      </c>
      <c r="AX18">
        <v>91.592920353982294</v>
      </c>
      <c r="AZ18" t="s">
        <v>226</v>
      </c>
      <c r="BA18">
        <v>-13.882644740508113</v>
      </c>
      <c r="BK18" t="s">
        <v>31</v>
      </c>
      <c r="BL18" t="s">
        <v>9</v>
      </c>
      <c r="BM18">
        <v>6</v>
      </c>
      <c r="BN18">
        <v>6.8</v>
      </c>
      <c r="BO18">
        <v>90.265486725663706</v>
      </c>
      <c r="BQ18">
        <v>91.592920353982294</v>
      </c>
      <c r="BR18" t="s">
        <v>89</v>
      </c>
      <c r="BS18" t="s">
        <v>93</v>
      </c>
      <c r="BT18" t="s">
        <v>33</v>
      </c>
      <c r="BV18" t="s">
        <v>33</v>
      </c>
      <c r="BW18" t="s">
        <v>33</v>
      </c>
    </row>
    <row r="19" spans="3:75" x14ac:dyDescent="0.2">
      <c r="C19" s="53" t="s">
        <v>5</v>
      </c>
      <c r="D19" s="53">
        <v>23</v>
      </c>
      <c r="E19" s="53">
        <v>19</v>
      </c>
      <c r="F19" s="53">
        <v>23</v>
      </c>
      <c r="G19" s="53">
        <v>15</v>
      </c>
      <c r="H19" s="53">
        <v>24</v>
      </c>
      <c r="I19" s="53">
        <v>37</v>
      </c>
      <c r="J19" s="53">
        <v>25</v>
      </c>
      <c r="K19" s="53">
        <v>21</v>
      </c>
      <c r="L19" s="53">
        <v>25</v>
      </c>
      <c r="M19" s="53">
        <v>10</v>
      </c>
      <c r="N19" s="53">
        <v>26</v>
      </c>
      <c r="O19" s="53">
        <v>17</v>
      </c>
      <c r="P19" s="53">
        <v>72</v>
      </c>
      <c r="Q19" s="53">
        <v>54</v>
      </c>
      <c r="R19" s="53">
        <v>59</v>
      </c>
      <c r="S19" s="56">
        <v>42</v>
      </c>
      <c r="T19" s="54"/>
      <c r="U19" s="54"/>
      <c r="V19" s="54"/>
      <c r="W19" s="54"/>
      <c r="X19" s="54"/>
      <c r="Y19" s="54"/>
      <c r="Z19" s="54"/>
      <c r="AM19">
        <v>1</v>
      </c>
      <c r="AN19">
        <v>8</v>
      </c>
      <c r="AO19">
        <v>7.9</v>
      </c>
      <c r="AP19">
        <v>8.1</v>
      </c>
      <c r="AQ19">
        <v>8</v>
      </c>
      <c r="AS19" t="s">
        <v>31</v>
      </c>
      <c r="AT19">
        <v>2</v>
      </c>
      <c r="AU19">
        <v>7</v>
      </c>
      <c r="AV19">
        <v>7</v>
      </c>
      <c r="AW19">
        <v>92.920353982300867</v>
      </c>
      <c r="AX19">
        <v>89.899091018299757</v>
      </c>
      <c r="AZ19" t="s">
        <v>227</v>
      </c>
      <c r="BA19">
        <v>41.227046768503783</v>
      </c>
      <c r="BB19">
        <v>54.346924265603057</v>
      </c>
      <c r="BC19">
        <v>11.992823628463576</v>
      </c>
      <c r="BK19" t="s">
        <v>31</v>
      </c>
      <c r="BL19" t="s">
        <v>9</v>
      </c>
      <c r="BM19">
        <v>7</v>
      </c>
      <c r="BN19">
        <v>7</v>
      </c>
      <c r="BO19">
        <v>92.920353982300867</v>
      </c>
      <c r="BQ19">
        <v>89.899091018299757</v>
      </c>
    </row>
    <row r="20" spans="3:75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3</v>
      </c>
      <c r="J20" s="58">
        <v>3</v>
      </c>
      <c r="K20" s="58">
        <v>3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  <c r="AM20">
        <v>2</v>
      </c>
      <c r="AN20">
        <v>8</v>
      </c>
      <c r="AO20">
        <v>7.9</v>
      </c>
      <c r="AP20">
        <v>7.9</v>
      </c>
      <c r="AQ20">
        <v>7.9333333333333336</v>
      </c>
      <c r="AS20" t="s">
        <v>31</v>
      </c>
      <c r="AT20">
        <v>2</v>
      </c>
      <c r="AU20">
        <v>8</v>
      </c>
      <c r="AV20">
        <v>6.4</v>
      </c>
      <c r="AW20">
        <v>86.877828054298647</v>
      </c>
      <c r="AZ20" t="s">
        <v>228</v>
      </c>
      <c r="BA20">
        <v>64.744756893517433</v>
      </c>
      <c r="BK20" t="s">
        <v>31</v>
      </c>
      <c r="BL20" t="s">
        <v>9</v>
      </c>
      <c r="BM20">
        <v>8</v>
      </c>
      <c r="BN20">
        <v>6.4</v>
      </c>
      <c r="BO20">
        <v>86.877828054298647</v>
      </c>
    </row>
    <row r="21" spans="3:75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AM21">
        <v>3</v>
      </c>
      <c r="AN21">
        <v>7.7</v>
      </c>
      <c r="AO21">
        <v>7.7</v>
      </c>
      <c r="AP21">
        <v>7.7</v>
      </c>
      <c r="AQ21">
        <v>7.7</v>
      </c>
      <c r="AS21" t="s">
        <v>31</v>
      </c>
      <c r="AT21">
        <v>3</v>
      </c>
      <c r="AU21">
        <v>0</v>
      </c>
      <c r="AV21">
        <v>8.1333333333333329</v>
      </c>
      <c r="AW21">
        <v>100</v>
      </c>
      <c r="AX21">
        <v>100.625</v>
      </c>
      <c r="AZ21" t="s">
        <v>229</v>
      </c>
      <c r="BA21">
        <v>57.068969134787949</v>
      </c>
      <c r="BK21" t="s">
        <v>31</v>
      </c>
      <c r="BL21" t="s">
        <v>10</v>
      </c>
      <c r="BM21">
        <v>0</v>
      </c>
      <c r="BN21">
        <v>8.1333333333333329</v>
      </c>
      <c r="BO21">
        <v>100</v>
      </c>
      <c r="BQ21">
        <v>100.625</v>
      </c>
      <c r="BS21" t="s">
        <v>94</v>
      </c>
      <c r="BT21">
        <v>5.6347830354649204</v>
      </c>
    </row>
    <row r="22" spans="3:75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AM22">
        <v>6</v>
      </c>
      <c r="AN22">
        <v>6.8</v>
      </c>
      <c r="AO22">
        <v>6.8</v>
      </c>
      <c r="AP22">
        <v>7.2</v>
      </c>
      <c r="AQ22">
        <v>6.9333333333333336</v>
      </c>
      <c r="AS22" t="s">
        <v>31</v>
      </c>
      <c r="AT22">
        <v>3</v>
      </c>
      <c r="AU22">
        <v>1</v>
      </c>
      <c r="AV22">
        <v>8.1</v>
      </c>
      <c r="AW22">
        <v>101.25</v>
      </c>
      <c r="AX22">
        <v>101.48336909871244</v>
      </c>
      <c r="AZ22" t="s">
        <v>230</v>
      </c>
      <c r="BA22">
        <v>53.630841821135505</v>
      </c>
      <c r="BB22">
        <v>50.215404194523863</v>
      </c>
      <c r="BC22">
        <v>3.2131780691359735</v>
      </c>
      <c r="BK22" t="s">
        <v>31</v>
      </c>
      <c r="BL22" t="s">
        <v>10</v>
      </c>
      <c r="BM22">
        <v>1</v>
      </c>
      <c r="BN22">
        <v>8.1</v>
      </c>
      <c r="BO22">
        <v>101.25</v>
      </c>
      <c r="BQ22">
        <v>101.48336909871244</v>
      </c>
      <c r="BS22" t="s">
        <v>95</v>
      </c>
      <c r="BT22">
        <v>66.744756893517433</v>
      </c>
    </row>
    <row r="23" spans="3:75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  <c r="AM23">
        <v>7</v>
      </c>
      <c r="AN23">
        <v>7.1</v>
      </c>
      <c r="AO23">
        <v>7</v>
      </c>
      <c r="AP23">
        <v>6.9</v>
      </c>
      <c r="AQ23">
        <v>7</v>
      </c>
      <c r="AS23" t="s">
        <v>31</v>
      </c>
      <c r="AT23">
        <v>3</v>
      </c>
      <c r="AU23">
        <v>2</v>
      </c>
      <c r="AV23">
        <v>7.9</v>
      </c>
      <c r="AW23">
        <v>101.7167381974249</v>
      </c>
      <c r="AX23">
        <v>99.184728931348445</v>
      </c>
      <c r="AZ23" t="s">
        <v>231</v>
      </c>
      <c r="BA23">
        <v>49.762915506741024</v>
      </c>
      <c r="BK23" t="s">
        <v>31</v>
      </c>
      <c r="BL23" t="s">
        <v>10</v>
      </c>
      <c r="BM23">
        <v>2</v>
      </c>
      <c r="BN23">
        <v>7.9</v>
      </c>
      <c r="BO23">
        <v>101.7167381974249</v>
      </c>
      <c r="BQ23">
        <v>99.184728931348445</v>
      </c>
    </row>
    <row r="24" spans="3:75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  <c r="AM24">
        <v>8</v>
      </c>
      <c r="AN24">
        <v>6.5</v>
      </c>
      <c r="AO24">
        <v>6.4</v>
      </c>
      <c r="AP24">
        <v>6.5</v>
      </c>
      <c r="AQ24">
        <v>6.4666666666666659</v>
      </c>
      <c r="AS24" t="s">
        <v>31</v>
      </c>
      <c r="AT24">
        <v>3</v>
      </c>
      <c r="AU24">
        <v>3</v>
      </c>
      <c r="AV24">
        <v>7.7</v>
      </c>
      <c r="AW24">
        <v>96.652719665271974</v>
      </c>
      <c r="AX24">
        <v>288.34191135631499</v>
      </c>
      <c r="AZ24" t="s">
        <v>232</v>
      </c>
      <c r="BA24">
        <v>47.252455255695054</v>
      </c>
      <c r="BK24" t="s">
        <v>31</v>
      </c>
      <c r="BL24" t="s">
        <v>10</v>
      </c>
      <c r="BM24">
        <v>3</v>
      </c>
      <c r="BN24">
        <v>7.7</v>
      </c>
      <c r="BO24">
        <v>96.652719665271974</v>
      </c>
      <c r="BQ24">
        <v>288.34191135631499</v>
      </c>
    </row>
    <row r="25" spans="3:75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X25" s="37"/>
      <c r="Y25" s="37"/>
      <c r="Z25" s="37"/>
      <c r="AS25" t="s">
        <v>31</v>
      </c>
      <c r="AT25">
        <v>3</v>
      </c>
      <c r="AU25">
        <v>6</v>
      </c>
      <c r="AV25">
        <v>7.2</v>
      </c>
      <c r="AW25">
        <v>95.575221238938042</v>
      </c>
      <c r="AX25">
        <v>93.584070796460168</v>
      </c>
      <c r="AZ25" t="s">
        <v>233</v>
      </c>
      <c r="BA25">
        <v>40.490575198951205</v>
      </c>
      <c r="BB25">
        <v>40.309388243792114</v>
      </c>
      <c r="BC25">
        <v>1.0203889624374183</v>
      </c>
      <c r="BK25" t="s">
        <v>31</v>
      </c>
      <c r="BL25" t="s">
        <v>10</v>
      </c>
      <c r="BM25">
        <v>6</v>
      </c>
      <c r="BN25">
        <v>7.2</v>
      </c>
      <c r="BO25">
        <v>95.575221238938042</v>
      </c>
      <c r="BQ25">
        <v>93.584070796460168</v>
      </c>
    </row>
    <row r="26" spans="3:75" x14ac:dyDescent="0.2">
      <c r="C26" s="61">
        <v>0</v>
      </c>
      <c r="D26" s="61">
        <f t="shared" ref="D26:S26" si="0">((D7*(5*20)*10^D8))/(5*30)</f>
        <v>533333.33333333337</v>
      </c>
      <c r="E26" s="61">
        <f t="shared" si="0"/>
        <v>533333.33333333337</v>
      </c>
      <c r="F26" s="61">
        <f t="shared" si="0"/>
        <v>533333.33333333337</v>
      </c>
      <c r="G26" s="61">
        <f t="shared" si="0"/>
        <v>533333.33333333337</v>
      </c>
      <c r="H26" s="61">
        <f t="shared" si="0"/>
        <v>800000</v>
      </c>
      <c r="I26" s="61">
        <f t="shared" si="0"/>
        <v>800000</v>
      </c>
      <c r="J26" s="61">
        <f t="shared" si="0"/>
        <v>800000</v>
      </c>
      <c r="K26" s="61">
        <f t="shared" si="0"/>
        <v>800000</v>
      </c>
      <c r="L26" s="61">
        <f t="shared" si="0"/>
        <v>533333.33333333337</v>
      </c>
      <c r="M26" s="61">
        <f t="shared" si="0"/>
        <v>533333.33333333337</v>
      </c>
      <c r="N26" s="61">
        <f t="shared" si="0"/>
        <v>533333.33333333337</v>
      </c>
      <c r="O26" s="61">
        <f t="shared" si="0"/>
        <v>533333.33333333337</v>
      </c>
      <c r="P26" s="61">
        <f t="shared" si="0"/>
        <v>800000</v>
      </c>
      <c r="Q26" s="61">
        <f t="shared" si="0"/>
        <v>800000</v>
      </c>
      <c r="R26" s="61">
        <f t="shared" si="0"/>
        <v>800000</v>
      </c>
      <c r="S26" s="55">
        <f t="shared" si="0"/>
        <v>800000</v>
      </c>
      <c r="AS26" t="s">
        <v>31</v>
      </c>
      <c r="AT26">
        <v>3</v>
      </c>
      <c r="AU26">
        <v>7</v>
      </c>
      <c r="AV26">
        <v>6.9</v>
      </c>
      <c r="AW26">
        <v>91.592920353982294</v>
      </c>
      <c r="AX26">
        <v>89.914107235814669</v>
      </c>
      <c r="AZ26" t="s">
        <v>234</v>
      </c>
      <c r="BA26">
        <v>39.210542763921353</v>
      </c>
      <c r="BK26" t="s">
        <v>31</v>
      </c>
      <c r="BL26" t="s">
        <v>10</v>
      </c>
      <c r="BM26">
        <v>7</v>
      </c>
      <c r="BN26">
        <v>6.9</v>
      </c>
      <c r="BO26">
        <v>91.592920353982294</v>
      </c>
      <c r="BQ26">
        <v>89.914107235814669</v>
      </c>
    </row>
    <row r="27" spans="3:75" x14ac:dyDescent="0.2">
      <c r="C27" s="10">
        <v>1</v>
      </c>
      <c r="D27" s="61">
        <f>D9*(5*20)*10^D10</f>
        <v>3900000</v>
      </c>
      <c r="E27" s="61">
        <f t="shared" ref="E27:R27" si="1">E9*(5*20)*10^E10</f>
        <v>3900000</v>
      </c>
      <c r="F27" s="61">
        <f t="shared" si="1"/>
        <v>3700000</v>
      </c>
      <c r="G27" s="61">
        <f t="shared" si="1"/>
        <v>5400000</v>
      </c>
      <c r="H27" s="61">
        <f t="shared" si="1"/>
        <v>370000</v>
      </c>
      <c r="I27" s="61">
        <f t="shared" si="1"/>
        <v>350000</v>
      </c>
      <c r="J27" s="61">
        <f t="shared" si="1"/>
        <v>180000</v>
      </c>
      <c r="K27" s="61">
        <f t="shared" si="1"/>
        <v>390000</v>
      </c>
      <c r="L27" s="61">
        <f>L9*(5*20)*10^L10</f>
        <v>6400000</v>
      </c>
      <c r="M27" s="61">
        <f t="shared" si="1"/>
        <v>8100000</v>
      </c>
      <c r="N27" s="61">
        <f t="shared" si="1"/>
        <v>5900000</v>
      </c>
      <c r="O27" s="61">
        <f t="shared" si="1"/>
        <v>5800000</v>
      </c>
      <c r="P27" s="61">
        <f t="shared" si="1"/>
        <v>2100000</v>
      </c>
      <c r="Q27" s="61">
        <f t="shared" si="1"/>
        <v>1600000</v>
      </c>
      <c r="R27" s="61">
        <f t="shared" si="1"/>
        <v>2900000</v>
      </c>
      <c r="S27" s="55">
        <f>S9*(5*20)*10^S10</f>
        <v>1000000</v>
      </c>
      <c r="AS27" t="s">
        <v>31</v>
      </c>
      <c r="AT27">
        <v>3</v>
      </c>
      <c r="AU27">
        <v>8</v>
      </c>
      <c r="AV27">
        <v>6.5</v>
      </c>
      <c r="AW27">
        <v>88.235294117647058</v>
      </c>
      <c r="AZ27" t="s">
        <v>235</v>
      </c>
      <c r="BA27">
        <v>41.227046768503783</v>
      </c>
      <c r="BK27" t="s">
        <v>31</v>
      </c>
      <c r="BL27" t="s">
        <v>10</v>
      </c>
      <c r="BM27">
        <v>8</v>
      </c>
      <c r="BN27">
        <v>6.5</v>
      </c>
      <c r="BO27">
        <v>88.235294117647058</v>
      </c>
    </row>
    <row r="28" spans="3:75" x14ac:dyDescent="0.2">
      <c r="C28" s="10">
        <v>2</v>
      </c>
      <c r="D28" s="61">
        <f>D11*(5*20)*10^D12</f>
        <v>15000000</v>
      </c>
      <c r="E28" s="61">
        <f>E11*(5*20)*10^E12</f>
        <v>20000000</v>
      </c>
      <c r="F28" s="61">
        <f t="shared" ref="F28:S28" si="2">F11*(5*20)*10^F12</f>
        <v>10000000</v>
      </c>
      <c r="G28" s="61">
        <f t="shared" si="2"/>
        <v>18000000</v>
      </c>
      <c r="H28" s="61">
        <f t="shared" si="2"/>
        <v>2900000</v>
      </c>
      <c r="I28" s="61">
        <f t="shared" si="2"/>
        <v>2700000</v>
      </c>
      <c r="J28" s="61">
        <f t="shared" si="2"/>
        <v>2800000</v>
      </c>
      <c r="K28" s="61">
        <f t="shared" si="2"/>
        <v>2500000</v>
      </c>
      <c r="L28" s="61">
        <f t="shared" si="2"/>
        <v>34000000</v>
      </c>
      <c r="M28" s="61">
        <f t="shared" si="2"/>
        <v>20000000</v>
      </c>
      <c r="N28" s="61">
        <f t="shared" si="2"/>
        <v>18000000</v>
      </c>
      <c r="O28" s="61">
        <f t="shared" si="2"/>
        <v>36000000</v>
      </c>
      <c r="P28" s="61">
        <f t="shared" si="2"/>
        <v>3000000</v>
      </c>
      <c r="Q28" s="61">
        <f t="shared" si="2"/>
        <v>3800000</v>
      </c>
      <c r="R28" s="61">
        <f t="shared" si="2"/>
        <v>2400000</v>
      </c>
      <c r="S28" s="61">
        <f t="shared" si="2"/>
        <v>3700000</v>
      </c>
      <c r="AM28" t="s">
        <v>32</v>
      </c>
      <c r="AN28" t="s">
        <v>204</v>
      </c>
      <c r="AO28" t="s">
        <v>205</v>
      </c>
      <c r="AP28" t="s">
        <v>206</v>
      </c>
      <c r="AS28" t="s">
        <v>32</v>
      </c>
      <c r="AT28">
        <v>1</v>
      </c>
      <c r="AU28">
        <v>0</v>
      </c>
      <c r="AV28">
        <v>8.1333333333333329</v>
      </c>
      <c r="AW28">
        <v>100</v>
      </c>
      <c r="AX28">
        <v>100.625</v>
      </c>
      <c r="AZ28" t="s">
        <v>236</v>
      </c>
      <c r="BA28">
        <v>52.44548886622681</v>
      </c>
      <c r="BB28">
        <v>52.123402878487127</v>
      </c>
      <c r="BC28">
        <v>9.1428935698331735</v>
      </c>
      <c r="BK28" t="s">
        <v>32</v>
      </c>
      <c r="BL28" t="s">
        <v>12</v>
      </c>
      <c r="BM28">
        <v>0</v>
      </c>
      <c r="BN28">
        <v>8.1333333333333329</v>
      </c>
      <c r="BO28">
        <v>100</v>
      </c>
      <c r="BQ28">
        <v>100.625</v>
      </c>
    </row>
    <row r="29" spans="3:75" x14ac:dyDescent="0.2">
      <c r="C29" s="10">
        <v>3</v>
      </c>
      <c r="D29" s="61">
        <f t="shared" ref="D29:S29" si="3">D13*(5*20)*10^D14</f>
        <v>110000000</v>
      </c>
      <c r="E29" s="61">
        <f t="shared" si="3"/>
        <v>140000000</v>
      </c>
      <c r="F29" s="61">
        <f t="shared" si="3"/>
        <v>78000000</v>
      </c>
      <c r="G29" s="61">
        <f t="shared" si="3"/>
        <v>130000000</v>
      </c>
      <c r="H29" s="61">
        <f t="shared" si="3"/>
        <v>4100000</v>
      </c>
      <c r="I29" s="61">
        <f t="shared" si="3"/>
        <v>3800000</v>
      </c>
      <c r="J29" s="61">
        <f t="shared" si="3"/>
        <v>3400000</v>
      </c>
      <c r="K29" s="61">
        <f t="shared" si="3"/>
        <v>3100000</v>
      </c>
      <c r="L29" s="61">
        <f t="shared" si="3"/>
        <v>220000000</v>
      </c>
      <c r="M29" s="61">
        <f t="shared" si="3"/>
        <v>170000000</v>
      </c>
      <c r="N29" s="61">
        <f t="shared" si="3"/>
        <v>200000000</v>
      </c>
      <c r="O29" s="61">
        <f t="shared" si="3"/>
        <v>180000000</v>
      </c>
      <c r="P29" s="61">
        <f t="shared" si="3"/>
        <v>3400000</v>
      </c>
      <c r="Q29" s="61">
        <f t="shared" si="3"/>
        <v>3100000</v>
      </c>
      <c r="R29" s="61">
        <f t="shared" si="3"/>
        <v>2500000</v>
      </c>
      <c r="S29" s="55">
        <f t="shared" si="3"/>
        <v>3000000</v>
      </c>
      <c r="AM29">
        <v>0</v>
      </c>
      <c r="AN29">
        <v>8.1333333333333329</v>
      </c>
      <c r="AO29">
        <v>8.1333333333333329</v>
      </c>
      <c r="AP29">
        <v>8.1333333333333329</v>
      </c>
      <c r="AQ29">
        <v>8.1333333333333329</v>
      </c>
      <c r="AS29" t="s">
        <v>32</v>
      </c>
      <c r="AT29">
        <v>1</v>
      </c>
      <c r="AU29">
        <v>1</v>
      </c>
      <c r="AV29">
        <v>8.1</v>
      </c>
      <c r="AW29">
        <v>101.25</v>
      </c>
      <c r="AX29">
        <v>100.83959227467813</v>
      </c>
      <c r="AZ29" t="s">
        <v>237</v>
      </c>
      <c r="BA29">
        <v>61.100997545213772</v>
      </c>
      <c r="BK29" t="s">
        <v>32</v>
      </c>
      <c r="BL29" t="s">
        <v>12</v>
      </c>
      <c r="BM29">
        <v>1</v>
      </c>
      <c r="BN29">
        <v>8.1</v>
      </c>
      <c r="BO29">
        <v>101.25</v>
      </c>
      <c r="BQ29">
        <v>100.83959227467813</v>
      </c>
    </row>
    <row r="30" spans="3:75" x14ac:dyDescent="0.2">
      <c r="C30" s="10">
        <v>6</v>
      </c>
      <c r="D30" s="61">
        <f t="shared" ref="D30:S30" si="4">D15*(5*20)*10^D16</f>
        <v>240000000</v>
      </c>
      <c r="E30" s="61">
        <f t="shared" si="4"/>
        <v>230000000</v>
      </c>
      <c r="F30" s="61">
        <f t="shared" si="4"/>
        <v>160000000</v>
      </c>
      <c r="G30" s="61">
        <f t="shared" si="4"/>
        <v>240000000</v>
      </c>
      <c r="H30" s="61">
        <f t="shared" si="4"/>
        <v>2900000</v>
      </c>
      <c r="I30" s="61">
        <f t="shared" si="4"/>
        <v>2500000</v>
      </c>
      <c r="J30" s="61">
        <f t="shared" si="4"/>
        <v>2800000</v>
      </c>
      <c r="K30" s="61">
        <f t="shared" si="4"/>
        <v>1700000</v>
      </c>
      <c r="L30" s="61">
        <f t="shared" si="4"/>
        <v>250000000</v>
      </c>
      <c r="M30" s="61">
        <f t="shared" si="4"/>
        <v>220000000</v>
      </c>
      <c r="N30" s="61">
        <f t="shared" si="4"/>
        <v>270000000</v>
      </c>
      <c r="O30" s="61">
        <f t="shared" si="4"/>
        <v>330000000</v>
      </c>
      <c r="P30" s="61">
        <f t="shared" si="4"/>
        <v>5100000</v>
      </c>
      <c r="Q30" s="61">
        <f t="shared" si="4"/>
        <v>5500000</v>
      </c>
      <c r="R30" s="61">
        <f t="shared" si="4"/>
        <v>4300000</v>
      </c>
      <c r="S30" s="55">
        <f t="shared" si="4"/>
        <v>3200000</v>
      </c>
      <c r="AM30">
        <v>1</v>
      </c>
      <c r="AN30">
        <v>8.1</v>
      </c>
      <c r="AO30">
        <v>8</v>
      </c>
      <c r="AP30">
        <v>7.7</v>
      </c>
      <c r="AQ30">
        <v>7.9333333333333336</v>
      </c>
      <c r="AS30" t="s">
        <v>32</v>
      </c>
      <c r="AT30">
        <v>1</v>
      </c>
      <c r="AU30">
        <v>2</v>
      </c>
      <c r="AV30">
        <v>7.8</v>
      </c>
      <c r="AW30">
        <v>100.42918454935624</v>
      </c>
      <c r="AX30">
        <v>99.796182232837111</v>
      </c>
      <c r="AZ30" t="s">
        <v>238</v>
      </c>
      <c r="BA30">
        <v>42.823722224020798</v>
      </c>
      <c r="BK30" t="s">
        <v>32</v>
      </c>
      <c r="BL30" t="s">
        <v>12</v>
      </c>
      <c r="BM30">
        <v>2</v>
      </c>
      <c r="BN30">
        <v>7.8</v>
      </c>
      <c r="BO30">
        <v>100.42918454935624</v>
      </c>
      <c r="BQ30">
        <v>99.796182232837111</v>
      </c>
    </row>
    <row r="31" spans="3:75" x14ac:dyDescent="0.2">
      <c r="C31" s="10">
        <v>7</v>
      </c>
      <c r="D31" s="61">
        <f t="shared" ref="D31:S31" si="5">D17*(5*20)*10^D18</f>
        <v>310000000</v>
      </c>
      <c r="E31" s="61">
        <f t="shared" si="5"/>
        <v>320000000</v>
      </c>
      <c r="F31" s="61">
        <f t="shared" si="5"/>
        <v>170000000</v>
      </c>
      <c r="G31" s="61">
        <f t="shared" si="5"/>
        <v>270000000</v>
      </c>
      <c r="H31" s="61">
        <f t="shared" si="5"/>
        <v>3000000</v>
      </c>
      <c r="I31" s="61">
        <f t="shared" si="5"/>
        <v>3400000</v>
      </c>
      <c r="J31" s="61">
        <f t="shared" si="5"/>
        <v>2200000</v>
      </c>
      <c r="K31" s="61">
        <f t="shared" si="5"/>
        <v>2300000</v>
      </c>
      <c r="L31" s="61">
        <f t="shared" si="5"/>
        <v>320000000</v>
      </c>
      <c r="M31" s="61">
        <f t="shared" si="5"/>
        <v>340000000</v>
      </c>
      <c r="N31" s="61">
        <f t="shared" si="5"/>
        <v>240000000</v>
      </c>
      <c r="O31" s="61">
        <f t="shared" si="5"/>
        <v>280000000</v>
      </c>
      <c r="P31" s="61">
        <f t="shared" si="5"/>
        <v>4500000</v>
      </c>
      <c r="Q31" s="61">
        <f t="shared" si="5"/>
        <v>6500000</v>
      </c>
      <c r="R31" s="61">
        <f t="shared" si="5"/>
        <v>4400000</v>
      </c>
      <c r="S31" s="55">
        <f t="shared" si="5"/>
        <v>5400000</v>
      </c>
      <c r="AM31">
        <v>2</v>
      </c>
      <c r="AN31">
        <v>7.8</v>
      </c>
      <c r="AO31">
        <v>7.9</v>
      </c>
      <c r="AP31">
        <v>7.8</v>
      </c>
      <c r="AQ31">
        <v>7.833333333333333</v>
      </c>
      <c r="AS31" t="s">
        <v>32</v>
      </c>
      <c r="AT31">
        <v>1</v>
      </c>
      <c r="AU31">
        <v>3</v>
      </c>
      <c r="AV31">
        <v>7.9</v>
      </c>
      <c r="AW31">
        <v>99.163179916318001</v>
      </c>
      <c r="AX31">
        <v>294.09875217536194</v>
      </c>
      <c r="AZ31" t="s">
        <v>239</v>
      </c>
      <c r="BA31">
        <v>39.719908329375812</v>
      </c>
      <c r="BB31">
        <v>41.273609798029348</v>
      </c>
      <c r="BC31">
        <v>1.4000117566015253</v>
      </c>
      <c r="BK31" t="s">
        <v>32</v>
      </c>
      <c r="BL31" t="s">
        <v>12</v>
      </c>
      <c r="BM31">
        <v>3</v>
      </c>
      <c r="BN31">
        <v>7.9</v>
      </c>
      <c r="BO31">
        <v>99.163179916318001</v>
      </c>
      <c r="BQ31">
        <v>294.09875217536194</v>
      </c>
    </row>
    <row r="32" spans="3:75" x14ac:dyDescent="0.2">
      <c r="C32" s="10">
        <v>8</v>
      </c>
      <c r="D32" s="61">
        <f t="shared" ref="D32:S32" si="6">D19*(5*20)*10^D20</f>
        <v>230000000</v>
      </c>
      <c r="E32" s="61">
        <f t="shared" si="6"/>
        <v>190000000</v>
      </c>
      <c r="F32" s="61">
        <f t="shared" si="6"/>
        <v>230000000</v>
      </c>
      <c r="G32" s="61">
        <f t="shared" si="6"/>
        <v>150000000</v>
      </c>
      <c r="H32" s="61">
        <f t="shared" si="6"/>
        <v>2400000</v>
      </c>
      <c r="I32" s="61">
        <f t="shared" si="6"/>
        <v>3700000</v>
      </c>
      <c r="J32" s="61">
        <f t="shared" si="6"/>
        <v>2500000</v>
      </c>
      <c r="K32" s="61">
        <f t="shared" si="6"/>
        <v>2100000</v>
      </c>
      <c r="L32" s="61">
        <f t="shared" si="6"/>
        <v>250000000</v>
      </c>
      <c r="M32" s="61">
        <f t="shared" si="6"/>
        <v>100000000</v>
      </c>
      <c r="N32" s="61">
        <f t="shared" si="6"/>
        <v>260000000</v>
      </c>
      <c r="O32" s="61">
        <f t="shared" si="6"/>
        <v>170000000</v>
      </c>
      <c r="P32" s="61">
        <f t="shared" si="6"/>
        <v>7200000</v>
      </c>
      <c r="Q32" s="61">
        <f t="shared" si="6"/>
        <v>5400000</v>
      </c>
      <c r="R32" s="61">
        <f t="shared" si="6"/>
        <v>5900000</v>
      </c>
      <c r="S32" s="55">
        <f t="shared" si="6"/>
        <v>4200000</v>
      </c>
      <c r="AM32">
        <v>3</v>
      </c>
      <c r="AN32">
        <v>7.9</v>
      </c>
      <c r="AO32">
        <v>7.8</v>
      </c>
      <c r="AP32">
        <v>7.8</v>
      </c>
      <c r="AQ32">
        <v>7.833333333333333</v>
      </c>
      <c r="AS32" t="s">
        <v>32</v>
      </c>
      <c r="AT32">
        <v>1</v>
      </c>
      <c r="AU32">
        <v>6</v>
      </c>
      <c r="AV32">
        <v>7.3</v>
      </c>
      <c r="AW32">
        <v>96.902654867256615</v>
      </c>
      <c r="AX32">
        <v>96.238938053097328</v>
      </c>
      <c r="AZ32" t="s">
        <v>240</v>
      </c>
      <c r="BA32">
        <v>41.663754276458462</v>
      </c>
      <c r="BK32" t="s">
        <v>32</v>
      </c>
      <c r="BL32" t="s">
        <v>12</v>
      </c>
      <c r="BM32">
        <v>6</v>
      </c>
      <c r="BN32">
        <v>7.3</v>
      </c>
      <c r="BO32">
        <v>96.902654867256615</v>
      </c>
      <c r="BQ32">
        <v>96.238938053097328</v>
      </c>
    </row>
    <row r="33" spans="2:69" x14ac:dyDescent="0.2">
      <c r="AM33">
        <v>6</v>
      </c>
      <c r="AN33">
        <v>7.3</v>
      </c>
      <c r="AO33">
        <v>7.5</v>
      </c>
      <c r="AP33">
        <v>7.3</v>
      </c>
      <c r="AQ33">
        <v>7.3666666666666671</v>
      </c>
      <c r="AS33" t="s">
        <v>32</v>
      </c>
      <c r="AT33">
        <v>1</v>
      </c>
      <c r="AU33">
        <v>7</v>
      </c>
      <c r="AV33">
        <v>7.2</v>
      </c>
      <c r="AW33">
        <v>95.575221238938042</v>
      </c>
      <c r="AX33">
        <v>93.941456773315167</v>
      </c>
      <c r="AZ33" t="s">
        <v>241</v>
      </c>
      <c r="BA33">
        <v>42.437166788253762</v>
      </c>
      <c r="BK33" t="s">
        <v>32</v>
      </c>
      <c r="BL33" t="s">
        <v>12</v>
      </c>
      <c r="BM33">
        <v>7</v>
      </c>
      <c r="BN33">
        <v>7.2</v>
      </c>
      <c r="BO33">
        <v>95.575221238938042</v>
      </c>
      <c r="BQ33">
        <v>93.941456773315167</v>
      </c>
    </row>
    <row r="34" spans="2:69" x14ac:dyDescent="0.2">
      <c r="AM34">
        <v>7</v>
      </c>
      <c r="AN34">
        <v>7.2</v>
      </c>
      <c r="AO34">
        <v>7.6</v>
      </c>
      <c r="AP34">
        <v>7.6</v>
      </c>
      <c r="AQ34">
        <v>7.4666666666666659</v>
      </c>
      <c r="AS34" t="s">
        <v>32</v>
      </c>
      <c r="AT34">
        <v>1</v>
      </c>
      <c r="AU34">
        <v>8</v>
      </c>
      <c r="AV34">
        <v>6.8</v>
      </c>
      <c r="AW34">
        <v>92.307692307692307</v>
      </c>
      <c r="AZ34" t="s">
        <v>242</v>
      </c>
      <c r="BA34">
        <v>-0.16714168079238334</v>
      </c>
      <c r="BB34">
        <v>1.4501933459072234</v>
      </c>
      <c r="BC34">
        <v>3.0479299665698845</v>
      </c>
      <c r="BK34" t="s">
        <v>32</v>
      </c>
      <c r="BL34" t="s">
        <v>12</v>
      </c>
      <c r="BM34">
        <v>8</v>
      </c>
      <c r="BN34">
        <v>6.8</v>
      </c>
      <c r="BO34">
        <v>92.307692307692307</v>
      </c>
    </row>
    <row r="35" spans="2:69" x14ac:dyDescent="0.2">
      <c r="AM35">
        <v>8</v>
      </c>
      <c r="AN35">
        <v>6.8</v>
      </c>
      <c r="AO35">
        <v>6.9</v>
      </c>
      <c r="AP35">
        <v>6.6</v>
      </c>
      <c r="AQ35">
        <v>6.7666666666666657</v>
      </c>
      <c r="AS35" t="s">
        <v>32</v>
      </c>
      <c r="AT35">
        <v>2</v>
      </c>
      <c r="AU35">
        <v>0</v>
      </c>
      <c r="AV35">
        <v>8.1333333333333329</v>
      </c>
      <c r="AW35">
        <v>100</v>
      </c>
      <c r="AX35">
        <v>100</v>
      </c>
      <c r="AZ35" t="s">
        <v>243</v>
      </c>
      <c r="BA35">
        <v>-0.44817583049666609</v>
      </c>
      <c r="BK35" t="s">
        <v>32</v>
      </c>
      <c r="BL35" t="s">
        <v>13</v>
      </c>
      <c r="BM35">
        <v>0</v>
      </c>
      <c r="BN35">
        <v>8.1333333333333329</v>
      </c>
      <c r="BO35">
        <v>100</v>
      </c>
      <c r="BQ35">
        <v>100</v>
      </c>
    </row>
    <row r="36" spans="2:69" x14ac:dyDescent="0.2">
      <c r="AS36" t="s">
        <v>32</v>
      </c>
      <c r="AT36">
        <v>2</v>
      </c>
      <c r="AU36">
        <v>1</v>
      </c>
      <c r="AV36">
        <v>8</v>
      </c>
      <c r="AW36">
        <v>100</v>
      </c>
      <c r="AX36">
        <v>100.85836909871244</v>
      </c>
      <c r="AZ36" t="s">
        <v>244</v>
      </c>
      <c r="BA36">
        <v>4.9658975490107196</v>
      </c>
      <c r="BK36" t="s">
        <v>32</v>
      </c>
      <c r="BL36" t="s">
        <v>13</v>
      </c>
      <c r="BM36">
        <v>1</v>
      </c>
      <c r="BN36">
        <v>8</v>
      </c>
      <c r="BO36">
        <v>100</v>
      </c>
      <c r="BQ36">
        <v>100.85836909871244</v>
      </c>
    </row>
    <row r="37" spans="2:69" x14ac:dyDescent="0.2">
      <c r="AS37" t="s">
        <v>32</v>
      </c>
      <c r="AT37">
        <v>2</v>
      </c>
      <c r="AU37">
        <v>2</v>
      </c>
      <c r="AV37">
        <v>7.9</v>
      </c>
      <c r="AW37">
        <v>101.7167381974249</v>
      </c>
      <c r="AX37">
        <v>99.812343994109938</v>
      </c>
      <c r="AZ37" t="s">
        <v>245</v>
      </c>
      <c r="BA37">
        <v>73.530172368512922</v>
      </c>
      <c r="BB37">
        <v>77.891767010898363</v>
      </c>
      <c r="BC37">
        <v>4.625571168397947</v>
      </c>
      <c r="BK37" t="s">
        <v>32</v>
      </c>
      <c r="BL37" t="s">
        <v>13</v>
      </c>
      <c r="BM37">
        <v>2</v>
      </c>
      <c r="BN37">
        <v>7.9</v>
      </c>
      <c r="BO37">
        <v>101.7167381974249</v>
      </c>
      <c r="BQ37">
        <v>99.812343994109938</v>
      </c>
    </row>
    <row r="38" spans="2:69" ht="16" x14ac:dyDescent="0.2">
      <c r="N38" s="62"/>
      <c r="O38" s="41" t="s">
        <v>40</v>
      </c>
      <c r="P38" s="37" t="s">
        <v>42</v>
      </c>
      <c r="Q38" s="41" t="s">
        <v>43</v>
      </c>
      <c r="AS38" t="s">
        <v>32</v>
      </c>
      <c r="AT38">
        <v>2</v>
      </c>
      <c r="AU38">
        <v>3</v>
      </c>
      <c r="AV38">
        <v>7.8</v>
      </c>
      <c r="AW38">
        <v>97.907949790794987</v>
      </c>
      <c r="AX38">
        <v>296.19820787203315</v>
      </c>
      <c r="AZ38" t="s">
        <v>246</v>
      </c>
      <c r="BA38">
        <v>82.742447806243149</v>
      </c>
      <c r="BK38" t="s">
        <v>32</v>
      </c>
      <c r="BL38" t="s">
        <v>13</v>
      </c>
      <c r="BM38">
        <v>3</v>
      </c>
      <c r="BN38">
        <v>7.8</v>
      </c>
      <c r="BO38">
        <v>97.907949790794987</v>
      </c>
      <c r="BQ38">
        <v>296.19820787203315</v>
      </c>
    </row>
    <row r="39" spans="2:69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T39" s="41" t="s">
        <v>6</v>
      </c>
      <c r="U39" s="41" t="s">
        <v>34</v>
      </c>
      <c r="V39" s="41" t="s">
        <v>187</v>
      </c>
      <c r="W39" s="41" t="s">
        <v>6</v>
      </c>
      <c r="X39" s="41" t="s">
        <v>47</v>
      </c>
      <c r="Y39" s="41" t="s">
        <v>48</v>
      </c>
      <c r="Z39" s="41"/>
      <c r="AA39" s="41" t="s">
        <v>188</v>
      </c>
      <c r="AB39" s="41" t="s">
        <v>50</v>
      </c>
      <c r="AC39" s="41" t="s">
        <v>51</v>
      </c>
      <c r="AD39" s="70" t="s">
        <v>52</v>
      </c>
      <c r="AE39" s="70" t="s">
        <v>50</v>
      </c>
      <c r="AF39" s="70" t="s">
        <v>51</v>
      </c>
      <c r="AM39" t="s">
        <v>247</v>
      </c>
      <c r="AN39" t="s">
        <v>204</v>
      </c>
      <c r="AO39" t="s">
        <v>205</v>
      </c>
      <c r="AP39" t="s">
        <v>206</v>
      </c>
      <c r="AS39" t="s">
        <v>32</v>
      </c>
      <c r="AT39">
        <v>2</v>
      </c>
      <c r="AU39">
        <v>6</v>
      </c>
      <c r="AV39">
        <v>7.5</v>
      </c>
      <c r="AW39">
        <v>99.55752212389379</v>
      </c>
      <c r="AX39">
        <v>100.22123893805308</v>
      </c>
      <c r="AZ39" t="s">
        <v>248</v>
      </c>
      <c r="BA39">
        <v>77.402680857939004</v>
      </c>
      <c r="BK39" t="s">
        <v>32</v>
      </c>
      <c r="BL39" t="s">
        <v>13</v>
      </c>
      <c r="BM39">
        <v>6</v>
      </c>
      <c r="BN39">
        <v>7.5</v>
      </c>
      <c r="BO39">
        <v>99.55752212389379</v>
      </c>
      <c r="BQ39">
        <v>100.22123893805308</v>
      </c>
    </row>
    <row r="40" spans="2:69" ht="16" x14ac:dyDescent="0.2">
      <c r="B40" t="s">
        <v>29</v>
      </c>
      <c r="C40" t="str">
        <f>$D$24</f>
        <v>At1</v>
      </c>
      <c r="D40">
        <f>$C$26</f>
        <v>0</v>
      </c>
      <c r="E40">
        <f>D26</f>
        <v>533333.33333333337</v>
      </c>
      <c r="F40">
        <f>(E41-E40)</f>
        <v>3366666.6666666665</v>
      </c>
      <c r="G40">
        <f>((D41-D40)*(E41-E40))/2+(D41-D40)*E40</f>
        <v>2216666.6666666665</v>
      </c>
      <c r="H40" t="s">
        <v>29</v>
      </c>
      <c r="I40" t="s">
        <v>31</v>
      </c>
      <c r="J40">
        <f>SUM(G40:G45)</f>
        <v>1144166666.6666665</v>
      </c>
      <c r="K40">
        <f>AVERAGE(J40:J43)</f>
        <v>1051741666.6666666</v>
      </c>
      <c r="M40" t="s">
        <v>31</v>
      </c>
      <c r="N40" s="42" t="s">
        <v>8</v>
      </c>
      <c r="O40" s="43">
        <f>MAX(E40:E46)</f>
        <v>310000000</v>
      </c>
      <c r="P40">
        <f>MAX(F40:F42)</f>
        <v>95000000</v>
      </c>
      <c r="Q40" s="42">
        <v>1</v>
      </c>
      <c r="T40" t="s">
        <v>31</v>
      </c>
      <c r="U40">
        <f>SUM(G40:G45)</f>
        <v>1144166666.6666665</v>
      </c>
      <c r="V40">
        <f>AVERAGE(U40:U43)</f>
        <v>1051741666.6666666</v>
      </c>
      <c r="W40" t="s">
        <v>31</v>
      </c>
      <c r="X40">
        <f>P40</f>
        <v>95000000</v>
      </c>
      <c r="Y40">
        <f>AVERAGE(X40:X43)</f>
        <v>98750000</v>
      </c>
      <c r="Z40" t="s">
        <v>31</v>
      </c>
      <c r="AD40" s="71"/>
      <c r="AE40" s="71"/>
      <c r="AF40" s="71"/>
      <c r="AM40">
        <v>0</v>
      </c>
      <c r="AN40">
        <v>8.1333333333333329</v>
      </c>
      <c r="AO40">
        <v>8.1333333333333329</v>
      </c>
      <c r="AP40">
        <v>8.1333333333333329</v>
      </c>
      <c r="AQ40">
        <v>8.1333333333333329</v>
      </c>
      <c r="AS40" t="s">
        <v>32</v>
      </c>
      <c r="AT40">
        <v>2</v>
      </c>
      <c r="AU40">
        <v>7</v>
      </c>
      <c r="AV40">
        <v>7.6</v>
      </c>
      <c r="AW40">
        <v>100.88495575221236</v>
      </c>
      <c r="AX40">
        <v>97.275057061626541</v>
      </c>
      <c r="AZ40" t="s">
        <v>249</v>
      </c>
      <c r="BA40">
        <v>56.259098658774292</v>
      </c>
      <c r="BB40">
        <v>65.636069421259663</v>
      </c>
      <c r="BC40">
        <v>8.736668543971426</v>
      </c>
      <c r="BK40" t="s">
        <v>32</v>
      </c>
      <c r="BL40" t="s">
        <v>13</v>
      </c>
      <c r="BM40">
        <v>7</v>
      </c>
      <c r="BN40">
        <v>7.6</v>
      </c>
      <c r="BO40">
        <v>100.88495575221236</v>
      </c>
      <c r="BQ40">
        <v>97.275057061626541</v>
      </c>
    </row>
    <row r="41" spans="2:69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3900000</v>
      </c>
      <c r="F41">
        <f>(E42-E41)</f>
        <v>11100000</v>
      </c>
      <c r="G41">
        <f>((D42-D41)*(E42-E41))/2+(D42-D41)*E41</f>
        <v>9450000</v>
      </c>
      <c r="H41" t="s">
        <v>29</v>
      </c>
      <c r="I41" t="s">
        <v>31</v>
      </c>
      <c r="J41">
        <f>SUM(G47:G52)</f>
        <v>1179166666.6666665</v>
      </c>
      <c r="M41" t="s">
        <v>31</v>
      </c>
      <c r="N41" s="42" t="s">
        <v>9</v>
      </c>
      <c r="O41" s="43">
        <f>MAX(E47:E53)</f>
        <v>320000000</v>
      </c>
      <c r="P41">
        <f>MAX(F47:F49)</f>
        <v>120000000</v>
      </c>
      <c r="Q41" s="42">
        <v>1</v>
      </c>
      <c r="R41" s="42"/>
      <c r="T41" t="s">
        <v>31</v>
      </c>
      <c r="U41">
        <f>SUM(G47:G52)</f>
        <v>1179166666.6666665</v>
      </c>
      <c r="W41" t="s">
        <v>31</v>
      </c>
      <c r="X41">
        <f t="shared" ref="X41:X55" si="9">P41</f>
        <v>120000000</v>
      </c>
      <c r="Z41" t="s">
        <v>32</v>
      </c>
      <c r="AD41" s="71"/>
      <c r="AE41" s="71"/>
      <c r="AF41" s="71"/>
      <c r="AM41">
        <v>1</v>
      </c>
      <c r="AN41">
        <v>8</v>
      </c>
      <c r="AO41">
        <v>7.9</v>
      </c>
      <c r="AP41">
        <v>7.9</v>
      </c>
      <c r="AQ41">
        <v>7.9333333333333336</v>
      </c>
      <c r="AS41" t="s">
        <v>32</v>
      </c>
      <c r="AT41">
        <v>2</v>
      </c>
      <c r="AU41">
        <v>8</v>
      </c>
      <c r="AV41">
        <v>6.9</v>
      </c>
      <c r="AW41">
        <v>93.665158371040718</v>
      </c>
      <c r="AZ41" t="s">
        <v>250</v>
      </c>
      <c r="BA41">
        <v>73.546928420945846</v>
      </c>
      <c r="BK41" t="s">
        <v>32</v>
      </c>
      <c r="BL41" t="s">
        <v>13</v>
      </c>
      <c r="BM41">
        <v>8</v>
      </c>
      <c r="BN41">
        <v>6.9</v>
      </c>
      <c r="BO41">
        <v>93.665158371040718</v>
      </c>
    </row>
    <row r="42" spans="2:69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15000000</v>
      </c>
      <c r="F42">
        <f>(E43-E42)</f>
        <v>95000000</v>
      </c>
      <c r="G42">
        <f>((D43-D42)*(E43-E42))/2+(D43-D42)*E42</f>
        <v>62500000</v>
      </c>
      <c r="H42" t="s">
        <v>29</v>
      </c>
      <c r="I42" t="s">
        <v>31</v>
      </c>
      <c r="J42">
        <f>SUM(G54:G59)</f>
        <v>774966666.66666675</v>
      </c>
      <c r="M42" t="s">
        <v>31</v>
      </c>
      <c r="N42" s="42" t="s">
        <v>10</v>
      </c>
      <c r="O42" s="43">
        <f>MAX(E54:E60)</f>
        <v>230000000</v>
      </c>
      <c r="P42">
        <f>MAX(F54:F56)</f>
        <v>68000000</v>
      </c>
      <c r="Q42" s="42">
        <v>1</v>
      </c>
      <c r="R42" s="42"/>
      <c r="T42" t="s">
        <v>31</v>
      </c>
      <c r="U42">
        <f>SUM(G54:G59)</f>
        <v>774966666.66666675</v>
      </c>
      <c r="W42" t="s">
        <v>31</v>
      </c>
      <c r="X42">
        <f t="shared" si="9"/>
        <v>68000000</v>
      </c>
      <c r="Z42" t="s">
        <v>36</v>
      </c>
      <c r="AA42">
        <f>LOG10(V48/V40)</f>
        <v>0.10723814252570679</v>
      </c>
      <c r="AB42">
        <f>AA42*2</f>
        <v>0.21447628505141358</v>
      </c>
      <c r="AC42" t="s">
        <v>198</v>
      </c>
      <c r="AD42" s="71">
        <v>0.90854588000000003</v>
      </c>
      <c r="AE42" s="71">
        <v>1.8170917600000001</v>
      </c>
      <c r="AF42" s="45" t="s">
        <v>199</v>
      </c>
      <c r="AM42">
        <v>2</v>
      </c>
      <c r="AN42">
        <v>7.8</v>
      </c>
      <c r="AO42">
        <v>7.8</v>
      </c>
      <c r="AP42">
        <v>7.8</v>
      </c>
      <c r="AQ42">
        <v>7.8</v>
      </c>
      <c r="AS42" t="s">
        <v>32</v>
      </c>
      <c r="AT42">
        <v>3</v>
      </c>
      <c r="AU42">
        <v>0</v>
      </c>
      <c r="AV42">
        <v>8.1333333333333329</v>
      </c>
      <c r="AW42">
        <v>100</v>
      </c>
      <c r="AX42">
        <v>98.125</v>
      </c>
      <c r="AZ42" t="s">
        <v>251</v>
      </c>
      <c r="BA42">
        <v>67.10218118405885</v>
      </c>
      <c r="BK42" t="s">
        <v>32</v>
      </c>
      <c r="BL42" t="s">
        <v>14</v>
      </c>
      <c r="BM42">
        <v>0</v>
      </c>
      <c r="BN42">
        <v>8.1333333333333329</v>
      </c>
      <c r="BO42">
        <v>100</v>
      </c>
      <c r="BQ42">
        <v>98.125</v>
      </c>
    </row>
    <row r="43" spans="2:69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110000000</v>
      </c>
      <c r="G43">
        <f t="shared" ref="G43:G44" si="10">((D44-D43)*(E44-E43))/2+(D44-D43)*E43</f>
        <v>525000000</v>
      </c>
      <c r="H43" t="s">
        <v>29</v>
      </c>
      <c r="I43" t="s">
        <v>31</v>
      </c>
      <c r="J43">
        <f>SUM(G61:G66)</f>
        <v>1108666666.6666665</v>
      </c>
      <c r="M43" t="s">
        <v>31</v>
      </c>
      <c r="N43" s="42" t="s">
        <v>11</v>
      </c>
      <c r="O43" s="43">
        <f>MAX(E61:E67)</f>
        <v>270000000</v>
      </c>
      <c r="P43">
        <f>MAX(F61:F63)</f>
        <v>112000000</v>
      </c>
      <c r="Q43" s="42">
        <v>1</v>
      </c>
      <c r="R43" s="42"/>
      <c r="T43" t="s">
        <v>31</v>
      </c>
      <c r="U43">
        <f>SUM(G61:G66)</f>
        <v>1108666666.6666665</v>
      </c>
      <c r="W43" t="s">
        <v>31</v>
      </c>
      <c r="X43">
        <f t="shared" si="9"/>
        <v>112000000</v>
      </c>
      <c r="Z43" t="s">
        <v>37</v>
      </c>
      <c r="AA43">
        <f>LOG10(V52/V44)</f>
        <v>0.16297229218648246</v>
      </c>
      <c r="AB43">
        <f>AA43*2</f>
        <v>0.32594458437296492</v>
      </c>
      <c r="AC43" t="s">
        <v>200</v>
      </c>
      <c r="AD43" s="71">
        <v>0.30499830999999999</v>
      </c>
      <c r="AE43" s="71">
        <v>0.60999663000000004</v>
      </c>
      <c r="AF43" s="45">
        <v>0.33300000000000002</v>
      </c>
      <c r="AM43">
        <v>3</v>
      </c>
      <c r="AN43">
        <v>7.9</v>
      </c>
      <c r="AO43">
        <v>8</v>
      </c>
      <c r="AP43">
        <v>8</v>
      </c>
      <c r="AQ43">
        <v>7.9666666666666659</v>
      </c>
      <c r="AS43" t="s">
        <v>32</v>
      </c>
      <c r="AT43">
        <v>3</v>
      </c>
      <c r="AU43">
        <v>1</v>
      </c>
      <c r="AV43">
        <v>7.7</v>
      </c>
      <c r="AW43">
        <v>96.25</v>
      </c>
      <c r="AX43">
        <v>98.339592274678125</v>
      </c>
      <c r="AZ43" t="s">
        <v>252</v>
      </c>
      <c r="BA43">
        <v>48.190582569347612</v>
      </c>
      <c r="BB43">
        <v>50.599142889921382</v>
      </c>
      <c r="BC43">
        <v>4.6509824707549141</v>
      </c>
      <c r="BK43" t="s">
        <v>32</v>
      </c>
      <c r="BL43" t="s">
        <v>14</v>
      </c>
      <c r="BM43">
        <v>1</v>
      </c>
      <c r="BN43">
        <v>7.7</v>
      </c>
      <c r="BO43">
        <v>96.25</v>
      </c>
      <c r="BQ43">
        <v>98.339592274678125</v>
      </c>
    </row>
    <row r="44" spans="2:69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240000000</v>
      </c>
      <c r="G44">
        <f t="shared" si="10"/>
        <v>275000000</v>
      </c>
      <c r="H44" t="s">
        <v>29</v>
      </c>
      <c r="I44" t="s">
        <v>32</v>
      </c>
      <c r="J44">
        <f>SUM(G68:G73)</f>
        <v>21870000</v>
      </c>
      <c r="K44">
        <f>AVERAGE(J44:J47)</f>
        <v>19660000</v>
      </c>
      <c r="M44" t="s">
        <v>32</v>
      </c>
      <c r="N44" s="42" t="s">
        <v>12</v>
      </c>
      <c r="O44" s="43">
        <f>MAX(E68:E75)</f>
        <v>4100000</v>
      </c>
      <c r="P44">
        <f>MAX(F68:F70)</f>
        <v>2530000</v>
      </c>
      <c r="Q44" s="42">
        <v>1</v>
      </c>
      <c r="R44" s="42"/>
      <c r="T44" t="s">
        <v>32</v>
      </c>
      <c r="U44">
        <f>SUM(G68:G73)</f>
        <v>21870000</v>
      </c>
      <c r="V44">
        <f>AVERAGE(U44:U47)</f>
        <v>19660000</v>
      </c>
      <c r="W44" t="s">
        <v>32</v>
      </c>
      <c r="X44">
        <f t="shared" si="9"/>
        <v>2530000</v>
      </c>
      <c r="Y44">
        <f>AVERAGE(X44:X47)</f>
        <v>2402500</v>
      </c>
      <c r="AM44">
        <v>6</v>
      </c>
      <c r="AN44">
        <v>7.6</v>
      </c>
      <c r="AO44">
        <v>7.6</v>
      </c>
      <c r="AP44">
        <v>7.7</v>
      </c>
      <c r="AQ44">
        <v>7.6333333333333329</v>
      </c>
      <c r="AS44" t="s">
        <v>32</v>
      </c>
      <c r="AT44">
        <v>3</v>
      </c>
      <c r="AU44">
        <v>2</v>
      </c>
      <c r="AV44">
        <v>7.8</v>
      </c>
      <c r="AW44">
        <v>100.42918454935624</v>
      </c>
      <c r="AX44">
        <v>99.168567170075619</v>
      </c>
      <c r="AZ44" t="s">
        <v>253</v>
      </c>
      <c r="BA44">
        <v>47.646408998044421</v>
      </c>
      <c r="BK44" t="s">
        <v>32</v>
      </c>
      <c r="BL44" t="s">
        <v>14</v>
      </c>
      <c r="BM44">
        <v>2</v>
      </c>
      <c r="BN44">
        <v>7.8</v>
      </c>
      <c r="BO44">
        <v>100.42918454935624</v>
      </c>
      <c r="BQ44">
        <v>99.168567170075619</v>
      </c>
    </row>
    <row r="45" spans="2:69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310000000</v>
      </c>
      <c r="G45">
        <f>((D46-D45)*(E46-E45))/2+(D46-D45)*E45</f>
        <v>270000000</v>
      </c>
      <c r="H45" t="s">
        <v>29</v>
      </c>
      <c r="I45" t="s">
        <v>32</v>
      </c>
      <c r="J45">
        <f>SUM(G75:G80)</f>
        <v>21300000</v>
      </c>
      <c r="M45" t="s">
        <v>32</v>
      </c>
      <c r="N45" s="42" t="s">
        <v>13</v>
      </c>
      <c r="O45" s="43">
        <f>MAX(E75:E81)</f>
        <v>3800000</v>
      </c>
      <c r="P45">
        <f>MAX(F75:F77)</f>
        <v>2350000</v>
      </c>
      <c r="Q45" s="42">
        <v>1</v>
      </c>
      <c r="R45" s="42"/>
      <c r="T45" t="s">
        <v>32</v>
      </c>
      <c r="U45">
        <f>SUM(G75:G80)</f>
        <v>21300000</v>
      </c>
      <c r="W45" t="s">
        <v>32</v>
      </c>
      <c r="X45">
        <f t="shared" si="9"/>
        <v>2350000</v>
      </c>
      <c r="AM45">
        <v>7</v>
      </c>
      <c r="AN45">
        <v>7.6</v>
      </c>
      <c r="AO45">
        <v>7.8</v>
      </c>
      <c r="AP45">
        <v>7.9</v>
      </c>
      <c r="AQ45">
        <v>7.7666666666666657</v>
      </c>
      <c r="AS45" t="s">
        <v>32</v>
      </c>
      <c r="AT45">
        <v>3</v>
      </c>
      <c r="AU45">
        <v>3</v>
      </c>
      <c r="AV45">
        <v>7.8</v>
      </c>
      <c r="AW45">
        <v>97.907949790794987</v>
      </c>
      <c r="AX45">
        <v>292.2159069870774</v>
      </c>
      <c r="AZ45" t="s">
        <v>254</v>
      </c>
      <c r="BA45">
        <v>55.960437102372111</v>
      </c>
      <c r="BK45" t="s">
        <v>32</v>
      </c>
      <c r="BL45" t="s">
        <v>14</v>
      </c>
      <c r="BM45">
        <v>3</v>
      </c>
      <c r="BN45">
        <v>7.8</v>
      </c>
      <c r="BO45">
        <v>97.907949790794987</v>
      </c>
      <c r="BQ45">
        <v>292.2159069870774</v>
      </c>
    </row>
    <row r="46" spans="2:69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230000000</v>
      </c>
      <c r="H46" t="s">
        <v>29</v>
      </c>
      <c r="I46" t="s">
        <v>32</v>
      </c>
      <c r="J46">
        <f>SUM(G82:G87)</f>
        <v>19230000</v>
      </c>
      <c r="M46" t="s">
        <v>32</v>
      </c>
      <c r="N46" s="42" t="s">
        <v>14</v>
      </c>
      <c r="O46" s="43">
        <f>MAX(E82:E88)</f>
        <v>3400000</v>
      </c>
      <c r="P46">
        <f>MAX(F82:F84)</f>
        <v>2620000</v>
      </c>
      <c r="Q46" s="42">
        <v>1</v>
      </c>
      <c r="T46" t="s">
        <v>32</v>
      </c>
      <c r="U46">
        <f>SUM(G82:G87)</f>
        <v>19230000</v>
      </c>
      <c r="W46" t="s">
        <v>32</v>
      </c>
      <c r="X46">
        <f t="shared" si="9"/>
        <v>2620000</v>
      </c>
      <c r="AM46">
        <v>8</v>
      </c>
      <c r="AN46">
        <v>7.6</v>
      </c>
      <c r="AO46">
        <v>7.3</v>
      </c>
      <c r="AP46">
        <v>7.4</v>
      </c>
      <c r="AQ46">
        <v>7.4333333333333327</v>
      </c>
      <c r="AS46" t="s">
        <v>32</v>
      </c>
      <c r="AT46">
        <v>3</v>
      </c>
      <c r="AU46">
        <v>6</v>
      </c>
      <c r="AV46">
        <v>7.3</v>
      </c>
      <c r="AW46">
        <v>96.902654867256615</v>
      </c>
      <c r="AX46">
        <v>98.893805309734489</v>
      </c>
      <c r="AZ46" t="s">
        <v>255</v>
      </c>
      <c r="BA46">
        <v>64.606710941965048</v>
      </c>
      <c r="BB46">
        <v>68.511047958635871</v>
      </c>
      <c r="BC46">
        <v>4.3692788273730425</v>
      </c>
      <c r="BK46" t="s">
        <v>32</v>
      </c>
      <c r="BL46" t="s">
        <v>14</v>
      </c>
      <c r="BM46">
        <v>6</v>
      </c>
      <c r="BN46">
        <v>7.3</v>
      </c>
      <c r="BO46">
        <v>96.902654867256615</v>
      </c>
      <c r="BQ46">
        <v>98.893805309734489</v>
      </c>
    </row>
    <row r="47" spans="2:69" ht="16" x14ac:dyDescent="0.2">
      <c r="B47" t="s">
        <v>29</v>
      </c>
      <c r="C47" t="str">
        <f>$E$24</f>
        <v>At2</v>
      </c>
      <c r="D47">
        <f>$C$26</f>
        <v>0</v>
      </c>
      <c r="E47">
        <f>E26</f>
        <v>533333.33333333337</v>
      </c>
      <c r="F47">
        <f>(E48-E47)</f>
        <v>3366666.6666666665</v>
      </c>
      <c r="G47">
        <f>((D48-D47)*(E48-E47))/2+(D48-D47)*E47</f>
        <v>2216666.6666666665</v>
      </c>
      <c r="H47" t="s">
        <v>29</v>
      </c>
      <c r="I47" t="s">
        <v>32</v>
      </c>
      <c r="J47">
        <f>SUM(G89:G94)</f>
        <v>16240000</v>
      </c>
      <c r="M47" t="s">
        <v>32</v>
      </c>
      <c r="N47" s="42" t="s">
        <v>15</v>
      </c>
      <c r="O47" s="43">
        <f>MAX(E89:E95)</f>
        <v>3100000</v>
      </c>
      <c r="P47">
        <f>MAX(F89:F91)</f>
        <v>2110000</v>
      </c>
      <c r="Q47" s="42">
        <v>1</v>
      </c>
      <c r="T47" t="s">
        <v>32</v>
      </c>
      <c r="U47">
        <f>SUM(G89:G94)</f>
        <v>16240000</v>
      </c>
      <c r="W47" t="s">
        <v>32</v>
      </c>
      <c r="X47">
        <f t="shared" si="9"/>
        <v>2110000</v>
      </c>
      <c r="AS47" t="s">
        <v>32</v>
      </c>
      <c r="AT47">
        <v>3</v>
      </c>
      <c r="AU47">
        <v>7</v>
      </c>
      <c r="AV47">
        <v>7.6</v>
      </c>
      <c r="AW47">
        <v>100.88495575221236</v>
      </c>
      <c r="AX47">
        <v>95.238857966603916</v>
      </c>
      <c r="AZ47" t="s">
        <v>256</v>
      </c>
      <c r="BA47">
        <v>67.695959374375661</v>
      </c>
      <c r="BK47" t="s">
        <v>32</v>
      </c>
      <c r="BL47" t="s">
        <v>14</v>
      </c>
      <c r="BM47">
        <v>7</v>
      </c>
      <c r="BN47">
        <v>7.6</v>
      </c>
      <c r="BO47">
        <v>100.88495575221236</v>
      </c>
      <c r="BQ47">
        <v>95.238857966603916</v>
      </c>
    </row>
    <row r="48" spans="2:69" ht="16" x14ac:dyDescent="0.2">
      <c r="B48" t="s">
        <v>29</v>
      </c>
      <c r="C48" t="str">
        <f t="shared" ref="C48:C53" si="11">$E$24</f>
        <v>At2</v>
      </c>
      <c r="D48">
        <f>$C$27</f>
        <v>1</v>
      </c>
      <c r="E48">
        <f t="shared" ref="E48:E53" si="12">E27</f>
        <v>3900000</v>
      </c>
      <c r="F48">
        <f>(E49-E48)</f>
        <v>16100000</v>
      </c>
      <c r="G48">
        <f>((D49-D48)*(E49-E48))/2+(D49-D48)*E48</f>
        <v>11950000</v>
      </c>
      <c r="H48" t="s">
        <v>30</v>
      </c>
      <c r="I48" t="s">
        <v>36</v>
      </c>
      <c r="J48">
        <f>SUM(G96:G101)</f>
        <v>1425666666.6666665</v>
      </c>
      <c r="K48">
        <f>AVERAGE(J48:J51)</f>
        <v>1346316666.6666665</v>
      </c>
      <c r="M48" t="s">
        <v>36</v>
      </c>
      <c r="N48" s="42" t="s">
        <v>16</v>
      </c>
      <c r="O48" s="43">
        <f>MAX(E96:E102)</f>
        <v>320000000</v>
      </c>
      <c r="P48">
        <f>MAX(F96:F98)</f>
        <v>186000000</v>
      </c>
      <c r="Q48" s="42">
        <v>1</v>
      </c>
      <c r="T48" t="s">
        <v>36</v>
      </c>
      <c r="U48">
        <f>SUM(G96:G101)</f>
        <v>1425666666.6666665</v>
      </c>
      <c r="V48">
        <f>AVERAGE(U48:U51)</f>
        <v>1346316666.6666665</v>
      </c>
      <c r="W48" t="s">
        <v>36</v>
      </c>
      <c r="X48">
        <f t="shared" si="9"/>
        <v>186000000</v>
      </c>
      <c r="Y48">
        <f>AVERAGE(X48:X51)</f>
        <v>165500000</v>
      </c>
      <c r="AS48" t="s">
        <v>32</v>
      </c>
      <c r="AT48">
        <v>3</v>
      </c>
      <c r="AU48">
        <v>8</v>
      </c>
      <c r="AV48">
        <v>6.6</v>
      </c>
      <c r="AW48">
        <v>89.592760180995469</v>
      </c>
      <c r="AZ48" t="s">
        <v>257</v>
      </c>
      <c r="BA48">
        <v>73.230473559566917</v>
      </c>
      <c r="BK48" t="s">
        <v>32</v>
      </c>
      <c r="BL48" t="s">
        <v>14</v>
      </c>
      <c r="BM48">
        <v>8</v>
      </c>
      <c r="BN48">
        <v>6.6</v>
      </c>
      <c r="BO48">
        <v>89.592760180995469</v>
      </c>
    </row>
    <row r="49" spans="2:69" ht="16" x14ac:dyDescent="0.2">
      <c r="B49" t="s">
        <v>29</v>
      </c>
      <c r="C49" t="str">
        <f t="shared" si="11"/>
        <v>At2</v>
      </c>
      <c r="D49">
        <v>2</v>
      </c>
      <c r="E49">
        <f t="shared" si="12"/>
        <v>20000000</v>
      </c>
      <c r="F49">
        <f>(E50-E49)</f>
        <v>120000000</v>
      </c>
      <c r="G49">
        <f>((D50-D49)*(E50-E49))/2+(D50-D49)*E49</f>
        <v>80000000</v>
      </c>
      <c r="H49" t="s">
        <v>30</v>
      </c>
      <c r="I49" t="s">
        <v>36</v>
      </c>
      <c r="J49">
        <f>SUM(G103:G108)</f>
        <v>1198366666.6666665</v>
      </c>
      <c r="M49" t="s">
        <v>36</v>
      </c>
      <c r="N49" s="42" t="s">
        <v>17</v>
      </c>
      <c r="O49" s="43">
        <f>MAX(E103:E109)</f>
        <v>340000000</v>
      </c>
      <c r="P49">
        <f>MAX(F103:F105)</f>
        <v>150000000</v>
      </c>
      <c r="Q49" s="42">
        <v>1</v>
      </c>
      <c r="T49" t="s">
        <v>36</v>
      </c>
      <c r="U49">
        <f>SUM(G103:G108)</f>
        <v>1198366666.6666665</v>
      </c>
      <c r="W49" t="s">
        <v>36</v>
      </c>
      <c r="X49">
        <f t="shared" si="9"/>
        <v>150000000</v>
      </c>
      <c r="AS49" t="s">
        <v>247</v>
      </c>
      <c r="AT49">
        <v>1</v>
      </c>
      <c r="AU49">
        <v>0</v>
      </c>
      <c r="AV49">
        <v>8.1333333333333329</v>
      </c>
      <c r="AW49">
        <v>100</v>
      </c>
      <c r="AX49">
        <v>100</v>
      </c>
      <c r="AZ49" t="s">
        <v>258</v>
      </c>
      <c r="BA49">
        <v>72.581772962922514</v>
      </c>
      <c r="BB49">
        <v>68.632582792794707</v>
      </c>
      <c r="BC49">
        <v>6.2553024175976155</v>
      </c>
      <c r="BK49" t="s">
        <v>130</v>
      </c>
      <c r="BL49" t="s">
        <v>90</v>
      </c>
      <c r="BM49">
        <v>0</v>
      </c>
      <c r="BN49">
        <v>8.1333333333333329</v>
      </c>
      <c r="BO49">
        <v>100</v>
      </c>
      <c r="BQ49">
        <v>100</v>
      </c>
    </row>
    <row r="50" spans="2:69" ht="16" x14ac:dyDescent="0.2">
      <c r="B50" t="s">
        <v>29</v>
      </c>
      <c r="C50" t="str">
        <f t="shared" si="11"/>
        <v>At2</v>
      </c>
      <c r="D50">
        <f>C$29</f>
        <v>3</v>
      </c>
      <c r="E50">
        <f t="shared" si="12"/>
        <v>140000000</v>
      </c>
      <c r="G50">
        <f t="shared" ref="G50:G51" si="13">((D51-D50)*(E51-E50))/2+(D51-D50)*E50</f>
        <v>555000000</v>
      </c>
      <c r="H50" t="s">
        <v>30</v>
      </c>
      <c r="I50" t="s">
        <v>36</v>
      </c>
      <c r="J50">
        <f>SUM(G110:G115)</f>
        <v>1334166666.6666665</v>
      </c>
      <c r="M50" t="s">
        <v>36</v>
      </c>
      <c r="N50" s="42" t="s">
        <v>18</v>
      </c>
      <c r="O50" s="43">
        <f>MAX(E110:E116)</f>
        <v>270000000</v>
      </c>
      <c r="P50">
        <f>MAX(F110:F112)</f>
        <v>182000000</v>
      </c>
      <c r="Q50" s="42">
        <v>1</v>
      </c>
      <c r="T50" t="s">
        <v>36</v>
      </c>
      <c r="U50">
        <f>SUM(G110:G115)</f>
        <v>1334166666.6666665</v>
      </c>
      <c r="W50" t="s">
        <v>36</v>
      </c>
      <c r="X50">
        <f t="shared" si="9"/>
        <v>182000000</v>
      </c>
      <c r="AM50" t="s">
        <v>259</v>
      </c>
      <c r="AN50" t="s">
        <v>204</v>
      </c>
      <c r="AO50" t="s">
        <v>205</v>
      </c>
      <c r="AP50" t="s">
        <v>206</v>
      </c>
      <c r="AS50" t="s">
        <v>247</v>
      </c>
      <c r="AT50">
        <v>1</v>
      </c>
      <c r="AU50">
        <v>1</v>
      </c>
      <c r="AV50">
        <v>8</v>
      </c>
      <c r="AW50">
        <v>100</v>
      </c>
      <c r="AX50">
        <v>100.21459227467813</v>
      </c>
      <c r="AZ50" t="s">
        <v>260</v>
      </c>
      <c r="BA50">
        <v>71.895518718209587</v>
      </c>
      <c r="BK50" t="s">
        <v>130</v>
      </c>
      <c r="BL50" t="s">
        <v>90</v>
      </c>
      <c r="BM50">
        <v>1</v>
      </c>
      <c r="BN50">
        <v>8</v>
      </c>
      <c r="BO50">
        <v>100</v>
      </c>
      <c r="BQ50">
        <v>99.570815450643778</v>
      </c>
    </row>
    <row r="51" spans="2:69" ht="16" x14ac:dyDescent="0.2">
      <c r="B51" t="s">
        <v>29</v>
      </c>
      <c r="C51" t="str">
        <f t="shared" si="11"/>
        <v>At2</v>
      </c>
      <c r="D51">
        <f>C$30</f>
        <v>6</v>
      </c>
      <c r="E51">
        <f t="shared" si="12"/>
        <v>230000000</v>
      </c>
      <c r="G51">
        <f t="shared" si="13"/>
        <v>275000000</v>
      </c>
      <c r="H51" t="s">
        <v>30</v>
      </c>
      <c r="I51" t="s">
        <v>36</v>
      </c>
      <c r="J51">
        <f>SUM(G117:G122)</f>
        <v>1427066666.6666665</v>
      </c>
      <c r="M51" t="s">
        <v>36</v>
      </c>
      <c r="N51" s="42" t="s">
        <v>19</v>
      </c>
      <c r="O51" s="43">
        <f>MAX(E117:E123)</f>
        <v>330000000</v>
      </c>
      <c r="P51">
        <f>MAX(F117:F119)</f>
        <v>144000000</v>
      </c>
      <c r="Q51" s="42">
        <v>1</v>
      </c>
      <c r="T51" t="s">
        <v>36</v>
      </c>
      <c r="U51">
        <f>SUM(G117:G122)</f>
        <v>1427066666.6666665</v>
      </c>
      <c r="W51" t="s">
        <v>36</v>
      </c>
      <c r="X51">
        <f t="shared" si="9"/>
        <v>144000000</v>
      </c>
      <c r="AM51">
        <v>0</v>
      </c>
      <c r="AN51">
        <v>8.1333333333333329</v>
      </c>
      <c r="AO51">
        <v>8.1333333333333329</v>
      </c>
      <c r="AP51">
        <v>8.1333333333333329</v>
      </c>
      <c r="AQ51">
        <v>8.1333333333333329</v>
      </c>
      <c r="AS51" t="s">
        <v>247</v>
      </c>
      <c r="AT51">
        <v>1</v>
      </c>
      <c r="AU51">
        <v>2</v>
      </c>
      <c r="AV51">
        <v>7.8</v>
      </c>
      <c r="AW51">
        <v>100.42918454935624</v>
      </c>
      <c r="AX51">
        <v>99.796182232837111</v>
      </c>
      <c r="AZ51" t="s">
        <v>261</v>
      </c>
      <c r="BA51">
        <v>61.420456697252007</v>
      </c>
      <c r="BK51" t="s">
        <v>130</v>
      </c>
      <c r="BL51" t="s">
        <v>90</v>
      </c>
      <c r="BM51">
        <v>2</v>
      </c>
      <c r="BN51">
        <v>7.7</v>
      </c>
      <c r="BO51">
        <v>99.141630901287556</v>
      </c>
      <c r="BQ51">
        <v>97.269560220518258</v>
      </c>
    </row>
    <row r="52" spans="2:69" ht="16" x14ac:dyDescent="0.2">
      <c r="B52" t="s">
        <v>29</v>
      </c>
      <c r="C52" t="str">
        <f t="shared" si="11"/>
        <v>At2</v>
      </c>
      <c r="D52">
        <f>C$31</f>
        <v>7</v>
      </c>
      <c r="E52">
        <f t="shared" si="12"/>
        <v>320000000</v>
      </c>
      <c r="G52">
        <f>((D53-D52)*(E53-E52))/2+(D53-D52)*E52</f>
        <v>255000000</v>
      </c>
      <c r="H52" t="s">
        <v>30</v>
      </c>
      <c r="I52" t="s">
        <v>37</v>
      </c>
      <c r="J52">
        <f>SUM(G124:G129)</f>
        <v>30600000</v>
      </c>
      <c r="K52">
        <f>AVERAGE(J52:J55)</f>
        <v>28612500</v>
      </c>
      <c r="M52" t="s">
        <v>37</v>
      </c>
      <c r="N52" s="42" t="s">
        <v>20</v>
      </c>
      <c r="O52" s="43">
        <f>MAX(E124:E130)</f>
        <v>7200000</v>
      </c>
      <c r="P52">
        <f>MAX(F124:F126)</f>
        <v>1300000</v>
      </c>
      <c r="Q52" s="42">
        <v>1</v>
      </c>
      <c r="T52" t="s">
        <v>37</v>
      </c>
      <c r="U52">
        <f>SUM(G124:G129)</f>
        <v>30600000</v>
      </c>
      <c r="V52">
        <f>AVERAGE(U52:U55)</f>
        <v>28612500</v>
      </c>
      <c r="W52" t="s">
        <v>37</v>
      </c>
      <c r="X52">
        <f t="shared" si="9"/>
        <v>1300000</v>
      </c>
      <c r="Y52">
        <f>AVERAGE(X52:X55)</f>
        <v>2075000</v>
      </c>
      <c r="AM52">
        <v>1</v>
      </c>
      <c r="AN52">
        <v>7.9</v>
      </c>
      <c r="AO52">
        <v>8</v>
      </c>
      <c r="AP52">
        <v>8.4</v>
      </c>
      <c r="AQ52">
        <v>8.1</v>
      </c>
      <c r="AS52" t="s">
        <v>247</v>
      </c>
      <c r="AT52">
        <v>1</v>
      </c>
      <c r="AU52">
        <v>3</v>
      </c>
      <c r="AV52">
        <v>7.9</v>
      </c>
      <c r="AW52">
        <v>99.163179916318001</v>
      </c>
      <c r="AX52">
        <v>300.07220350279556</v>
      </c>
      <c r="BK52" t="s">
        <v>130</v>
      </c>
      <c r="BL52" t="s">
        <v>90</v>
      </c>
      <c r="BM52">
        <v>3</v>
      </c>
      <c r="BN52">
        <v>7.6</v>
      </c>
      <c r="BO52">
        <v>95.39748953974896</v>
      </c>
      <c r="BQ52">
        <v>286.45906616803052</v>
      </c>
    </row>
    <row r="53" spans="2:69" ht="16" x14ac:dyDescent="0.2">
      <c r="B53" t="s">
        <v>29</v>
      </c>
      <c r="C53" t="str">
        <f t="shared" si="11"/>
        <v>At2</v>
      </c>
      <c r="D53">
        <f>C$32</f>
        <v>8</v>
      </c>
      <c r="E53">
        <f t="shared" si="12"/>
        <v>190000000</v>
      </c>
      <c r="H53" t="s">
        <v>30</v>
      </c>
      <c r="I53" t="s">
        <v>37</v>
      </c>
      <c r="J53">
        <f>SUM(G131:G136)</f>
        <v>32200000</v>
      </c>
      <c r="M53" t="s">
        <v>37</v>
      </c>
      <c r="N53" s="42" t="s">
        <v>21</v>
      </c>
      <c r="O53" s="43">
        <f>MAX(E131:E137)</f>
        <v>6500000</v>
      </c>
      <c r="P53">
        <f>MAX(F131:F133)</f>
        <v>2200000</v>
      </c>
      <c r="Q53" s="42">
        <v>1</v>
      </c>
      <c r="T53" t="s">
        <v>37</v>
      </c>
      <c r="U53">
        <f>SUM(G131:G136)</f>
        <v>32200000</v>
      </c>
      <c r="W53" t="s">
        <v>37</v>
      </c>
      <c r="X53">
        <f t="shared" si="9"/>
        <v>2200000</v>
      </c>
      <c r="AM53">
        <v>2</v>
      </c>
      <c r="AN53">
        <v>8</v>
      </c>
      <c r="AO53">
        <v>7.9</v>
      </c>
      <c r="AP53">
        <v>7.9</v>
      </c>
      <c r="AQ53">
        <v>7.9333333333333336</v>
      </c>
      <c r="AS53" t="s">
        <v>247</v>
      </c>
      <c r="AT53">
        <v>1</v>
      </c>
      <c r="AU53">
        <v>6</v>
      </c>
      <c r="AV53">
        <v>7.6</v>
      </c>
      <c r="AW53">
        <v>100.88495575221236</v>
      </c>
      <c r="AX53">
        <v>100.88495575221236</v>
      </c>
      <c r="BK53" t="s">
        <v>130</v>
      </c>
      <c r="BL53" t="s">
        <v>90</v>
      </c>
      <c r="BM53">
        <v>6</v>
      </c>
      <c r="BN53">
        <v>7.2</v>
      </c>
      <c r="BO53">
        <v>95.575221238938042</v>
      </c>
      <c r="BQ53">
        <v>90.929203539822993</v>
      </c>
    </row>
    <row r="54" spans="2:69" ht="16" x14ac:dyDescent="0.2">
      <c r="B54" t="s">
        <v>29</v>
      </c>
      <c r="C54" t="str">
        <f>$F$24</f>
        <v>At3</v>
      </c>
      <c r="D54">
        <f>$C$26</f>
        <v>0</v>
      </c>
      <c r="E54">
        <f>F26</f>
        <v>533333.33333333337</v>
      </c>
      <c r="F54">
        <f>(E55-E54)</f>
        <v>3166666.6666666665</v>
      </c>
      <c r="G54">
        <f>((D55-D54)*(E55-E54))/2+(D55-D54)*E54</f>
        <v>2116666.6666666665</v>
      </c>
      <c r="H54" t="s">
        <v>30</v>
      </c>
      <c r="I54" t="s">
        <v>37</v>
      </c>
      <c r="J54">
        <f>SUM(G138:G143)</f>
        <v>26650000</v>
      </c>
      <c r="M54" t="s">
        <v>37</v>
      </c>
      <c r="N54" s="42" t="s">
        <v>22</v>
      </c>
      <c r="O54" s="43">
        <f>MAX(E138:E144)</f>
        <v>5900000</v>
      </c>
      <c r="P54">
        <f>MAX(F138:F140)</f>
        <v>2100000</v>
      </c>
      <c r="Q54" s="42">
        <v>1</v>
      </c>
      <c r="T54" t="s">
        <v>37</v>
      </c>
      <c r="U54">
        <f>SUM(G138:G143)</f>
        <v>26650000</v>
      </c>
      <c r="W54" t="s">
        <v>37</v>
      </c>
      <c r="X54">
        <f t="shared" si="9"/>
        <v>2100000</v>
      </c>
      <c r="AM54">
        <v>3</v>
      </c>
      <c r="AN54">
        <v>8.1</v>
      </c>
      <c r="AO54">
        <v>7.8</v>
      </c>
      <c r="AP54">
        <v>7.9</v>
      </c>
      <c r="AQ54">
        <v>7.9333333333333327</v>
      </c>
      <c r="AS54" t="s">
        <v>247</v>
      </c>
      <c r="AT54">
        <v>1</v>
      </c>
      <c r="AU54">
        <v>7</v>
      </c>
      <c r="AV54">
        <v>7.6</v>
      </c>
      <c r="AW54">
        <v>100.88495575221236</v>
      </c>
      <c r="AX54">
        <v>102.02618828334599</v>
      </c>
      <c r="BK54" t="s">
        <v>130</v>
      </c>
      <c r="BL54" t="s">
        <v>90</v>
      </c>
      <c r="BM54">
        <v>7</v>
      </c>
      <c r="BN54">
        <v>6.5</v>
      </c>
      <c r="BO54">
        <v>86.283185840707958</v>
      </c>
      <c r="BQ54">
        <v>84.544307852480671</v>
      </c>
    </row>
    <row r="55" spans="2:69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3700000</v>
      </c>
      <c r="F55">
        <f>(E56-E55)</f>
        <v>6300000</v>
      </c>
      <c r="G55">
        <f>((D56-D55)*(E56-E55))/2+(D56-D55)*E55</f>
        <v>6850000</v>
      </c>
      <c r="H55" t="s">
        <v>30</v>
      </c>
      <c r="I55" t="s">
        <v>37</v>
      </c>
      <c r="J55">
        <f>SUM(G145:G150)</f>
        <v>25000000</v>
      </c>
      <c r="M55" t="s">
        <v>37</v>
      </c>
      <c r="N55" s="42" t="s">
        <v>23</v>
      </c>
      <c r="O55" s="43">
        <f>MAX(E145:E151)</f>
        <v>5400000</v>
      </c>
      <c r="P55">
        <f>MAX(F145:F147)</f>
        <v>2700000</v>
      </c>
      <c r="Q55" s="42">
        <v>1</v>
      </c>
      <c r="T55" t="s">
        <v>37</v>
      </c>
      <c r="U55">
        <f>SUM(G145:G150)</f>
        <v>25000000</v>
      </c>
      <c r="W55" t="s">
        <v>37</v>
      </c>
      <c r="X55">
        <f t="shared" si="9"/>
        <v>2700000</v>
      </c>
      <c r="AM55">
        <v>6</v>
      </c>
      <c r="AN55">
        <v>7.7</v>
      </c>
      <c r="AO55">
        <v>8</v>
      </c>
      <c r="AP55">
        <v>7.8</v>
      </c>
      <c r="AQ55">
        <v>7.833333333333333</v>
      </c>
      <c r="AS55" t="s">
        <v>247</v>
      </c>
      <c r="AT55">
        <v>1</v>
      </c>
      <c r="AU55">
        <v>8</v>
      </c>
      <c r="AV55">
        <v>7.6</v>
      </c>
      <c r="AW55">
        <v>103.16742081447963</v>
      </c>
      <c r="BK55" t="s">
        <v>130</v>
      </c>
      <c r="BL55" t="s">
        <v>90</v>
      </c>
      <c r="BM55">
        <v>8</v>
      </c>
      <c r="BN55">
        <v>6.1</v>
      </c>
      <c r="BO55">
        <v>82.805429864253384</v>
      </c>
    </row>
    <row r="56" spans="2:69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10000000</v>
      </c>
      <c r="F56">
        <f>(E57-E56)</f>
        <v>68000000</v>
      </c>
      <c r="G56">
        <f>((D57-D56)*(E57-E56))/2+(D57-D56)*E56</f>
        <v>44000000</v>
      </c>
      <c r="N56" s="42"/>
      <c r="AM56">
        <v>7</v>
      </c>
      <c r="AN56">
        <v>7.6</v>
      </c>
      <c r="AO56">
        <v>7.9</v>
      </c>
      <c r="AP56">
        <v>7.7</v>
      </c>
      <c r="AQ56">
        <v>7.7333333333333334</v>
      </c>
      <c r="AS56" t="s">
        <v>247</v>
      </c>
      <c r="AT56">
        <v>2</v>
      </c>
      <c r="AU56">
        <v>0</v>
      </c>
      <c r="AV56">
        <v>8.1333333333333329</v>
      </c>
      <c r="AW56">
        <v>100</v>
      </c>
      <c r="AX56">
        <v>99.375</v>
      </c>
      <c r="BK56" t="s">
        <v>130</v>
      </c>
      <c r="BL56" t="s">
        <v>91</v>
      </c>
      <c r="BM56">
        <v>0</v>
      </c>
      <c r="BN56">
        <v>8.1333333333333329</v>
      </c>
      <c r="BO56">
        <v>100</v>
      </c>
      <c r="BQ56">
        <v>99.375</v>
      </c>
    </row>
    <row r="57" spans="2:69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78000000</v>
      </c>
      <c r="G57">
        <f t="shared" ref="G57:G58" si="16">((D58-D57)*(E58-E57))/2+(D58-D57)*E57</f>
        <v>357000000</v>
      </c>
      <c r="N57" s="42"/>
      <c r="AM57">
        <v>8</v>
      </c>
      <c r="AN57">
        <v>7.6</v>
      </c>
      <c r="AO57">
        <v>7.5</v>
      </c>
      <c r="AP57">
        <v>7.3</v>
      </c>
      <c r="AQ57">
        <v>7.4666666666666659</v>
      </c>
      <c r="AS57" t="s">
        <v>247</v>
      </c>
      <c r="AT57">
        <v>2</v>
      </c>
      <c r="AU57">
        <v>1</v>
      </c>
      <c r="AV57">
        <v>7.9</v>
      </c>
      <c r="AW57">
        <v>98.75</v>
      </c>
      <c r="AX57">
        <v>99.589592274678125</v>
      </c>
      <c r="BK57" t="s">
        <v>130</v>
      </c>
      <c r="BL57" t="s">
        <v>91</v>
      </c>
      <c r="BM57">
        <v>1</v>
      </c>
      <c r="BN57">
        <v>7.9</v>
      </c>
      <c r="BO57">
        <v>98.75</v>
      </c>
      <c r="BQ57">
        <v>98.302038626609445</v>
      </c>
    </row>
    <row r="58" spans="2:69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160000000</v>
      </c>
      <c r="G58">
        <f t="shared" si="16"/>
        <v>165000000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S58" t="s">
        <v>247</v>
      </c>
      <c r="AT58">
        <v>2</v>
      </c>
      <c r="AU58">
        <v>2</v>
      </c>
      <c r="AV58">
        <v>7.8</v>
      </c>
      <c r="AW58">
        <v>100.42918454935624</v>
      </c>
      <c r="AX58">
        <v>100.42379729559863</v>
      </c>
      <c r="BK58" t="s">
        <v>130</v>
      </c>
      <c r="BL58" t="s">
        <v>91</v>
      </c>
      <c r="BM58">
        <v>2</v>
      </c>
      <c r="BN58">
        <v>7.6</v>
      </c>
      <c r="BO58">
        <v>97.85407725321889</v>
      </c>
      <c r="BQ58">
        <v>95.370553270960912</v>
      </c>
    </row>
    <row r="59" spans="2:69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170000000</v>
      </c>
      <c r="G59">
        <f>((D60-D59)*(E60-E59))/2+(D60-D59)*E59</f>
        <v>200000000</v>
      </c>
      <c r="H59" s="43" t="s">
        <v>142</v>
      </c>
      <c r="I59" s="43" t="s">
        <v>38</v>
      </c>
      <c r="J59" s="63" t="s">
        <v>143</v>
      </c>
      <c r="K59" s="42"/>
      <c r="N59" s="42"/>
      <c r="AS59" t="s">
        <v>247</v>
      </c>
      <c r="AT59">
        <v>2</v>
      </c>
      <c r="AU59">
        <v>3</v>
      </c>
      <c r="AV59">
        <v>8</v>
      </c>
      <c r="AW59">
        <v>100.41841004184103</v>
      </c>
      <c r="AX59">
        <v>301.95504869108009</v>
      </c>
      <c r="BK59" t="s">
        <v>130</v>
      </c>
      <c r="BL59" t="s">
        <v>91</v>
      </c>
      <c r="BM59">
        <v>3</v>
      </c>
      <c r="BN59">
        <v>7.4</v>
      </c>
      <c r="BO59">
        <v>92.887029288702934</v>
      </c>
      <c r="BQ59">
        <v>274.72877402154995</v>
      </c>
    </row>
    <row r="60" spans="2:69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230000000</v>
      </c>
      <c r="H60" s="43" t="s">
        <v>38</v>
      </c>
      <c r="I60" s="43" t="s">
        <v>142</v>
      </c>
      <c r="J60" s="42"/>
      <c r="K60" s="42"/>
      <c r="L60" s="42"/>
      <c r="N60" s="42"/>
      <c r="AS60" t="s">
        <v>247</v>
      </c>
      <c r="AT60">
        <v>2</v>
      </c>
      <c r="AU60">
        <v>6</v>
      </c>
      <c r="AV60">
        <v>7.6</v>
      </c>
      <c r="AW60">
        <v>100.88495575221236</v>
      </c>
      <c r="AX60">
        <v>102.21238938053095</v>
      </c>
      <c r="BK60" t="s">
        <v>130</v>
      </c>
      <c r="BL60" t="s">
        <v>91</v>
      </c>
      <c r="BM60">
        <v>6</v>
      </c>
      <c r="BN60">
        <v>6.8</v>
      </c>
      <c r="BO60">
        <v>90.265486725663706</v>
      </c>
      <c r="BQ60">
        <v>86.283185840707958</v>
      </c>
    </row>
    <row r="61" spans="2:69" ht="16" x14ac:dyDescent="0.2">
      <c r="B61" t="s">
        <v>29</v>
      </c>
      <c r="C61" t="str">
        <f>$G$24</f>
        <v>At4</v>
      </c>
      <c r="D61">
        <f>$C$26</f>
        <v>0</v>
      </c>
      <c r="E61">
        <f>G26</f>
        <v>533333.33333333337</v>
      </c>
      <c r="F61">
        <f>(E62-E61)</f>
        <v>4866666.666666667</v>
      </c>
      <c r="G61">
        <f>((D62-D61)*(E62-E61))/2+(D62-D61)*E61</f>
        <v>2966666.666666667</v>
      </c>
      <c r="N61" s="42"/>
      <c r="AM61" t="s">
        <v>145</v>
      </c>
      <c r="AN61" t="s">
        <v>204</v>
      </c>
      <c r="AO61" t="s">
        <v>205</v>
      </c>
      <c r="AP61" t="s">
        <v>206</v>
      </c>
      <c r="AS61" t="s">
        <v>247</v>
      </c>
      <c r="AT61">
        <v>2</v>
      </c>
      <c r="AU61">
        <v>7</v>
      </c>
      <c r="AV61">
        <v>7.8</v>
      </c>
      <c r="AW61">
        <v>103.53982300884954</v>
      </c>
      <c r="AX61">
        <v>101.31742281664197</v>
      </c>
      <c r="BK61" t="s">
        <v>130</v>
      </c>
      <c r="BL61" t="s">
        <v>91</v>
      </c>
      <c r="BM61">
        <v>7</v>
      </c>
      <c r="BN61">
        <v>6.2</v>
      </c>
      <c r="BO61">
        <v>82.30088495575221</v>
      </c>
      <c r="BQ61">
        <v>81.195691346654385</v>
      </c>
    </row>
    <row r="62" spans="2:69" ht="16" x14ac:dyDescent="0.2">
      <c r="B62" t="s">
        <v>29</v>
      </c>
      <c r="C62" t="str">
        <f t="shared" ref="C62:C67" si="17">$G$24</f>
        <v>At4</v>
      </c>
      <c r="D62">
        <f>$C$27</f>
        <v>1</v>
      </c>
      <c r="E62">
        <f t="shared" ref="E62:E67" si="18">G27</f>
        <v>5400000</v>
      </c>
      <c r="F62">
        <f>(E63-E62)</f>
        <v>12600000</v>
      </c>
      <c r="G62">
        <f>((D63-D62)*(E63-E62))/2+(D63-D62)*E62</f>
        <v>11700000</v>
      </c>
      <c r="N62" s="42"/>
      <c r="AM62">
        <v>0</v>
      </c>
      <c r="AN62">
        <v>8.1333333333333329</v>
      </c>
      <c r="AO62">
        <v>8.1333333333333329</v>
      </c>
      <c r="AP62">
        <v>8.1333333333333329</v>
      </c>
      <c r="AQ62">
        <v>8.1333333333333329</v>
      </c>
      <c r="AS62" t="s">
        <v>247</v>
      </c>
      <c r="AT62">
        <v>2</v>
      </c>
      <c r="AU62">
        <v>8</v>
      </c>
      <c r="AV62">
        <v>7.3</v>
      </c>
      <c r="AW62">
        <v>99.095022624434378</v>
      </c>
      <c r="BK62" t="s">
        <v>130</v>
      </c>
      <c r="BL62" t="s">
        <v>91</v>
      </c>
      <c r="BM62">
        <v>8</v>
      </c>
      <c r="BN62">
        <v>5.9</v>
      </c>
      <c r="BO62">
        <v>80.090497737556561</v>
      </c>
    </row>
    <row r="63" spans="2:69" ht="16" x14ac:dyDescent="0.2">
      <c r="B63" t="s">
        <v>29</v>
      </c>
      <c r="C63" t="str">
        <f t="shared" si="17"/>
        <v>At4</v>
      </c>
      <c r="D63">
        <v>2</v>
      </c>
      <c r="E63">
        <f t="shared" si="18"/>
        <v>18000000</v>
      </c>
      <c r="F63">
        <f>(E64-E63)</f>
        <v>112000000</v>
      </c>
      <c r="G63">
        <f>((D64-D63)*(E64-E63))/2+(D64-D63)*E63</f>
        <v>74000000</v>
      </c>
      <c r="N63" s="42"/>
      <c r="AM63">
        <v>1</v>
      </c>
      <c r="AN63">
        <v>8</v>
      </c>
      <c r="AO63">
        <v>7.9</v>
      </c>
      <c r="AP63">
        <v>7.9</v>
      </c>
      <c r="AQ63">
        <v>7.9333333333333336</v>
      </c>
      <c r="AS63" t="s">
        <v>247</v>
      </c>
      <c r="AT63">
        <v>3</v>
      </c>
      <c r="AU63">
        <v>0</v>
      </c>
      <c r="AV63">
        <v>8.1333333333333329</v>
      </c>
      <c r="AW63">
        <v>100</v>
      </c>
      <c r="AX63">
        <v>99.375</v>
      </c>
      <c r="BK63" t="s">
        <v>130</v>
      </c>
      <c r="BL63" t="s">
        <v>92</v>
      </c>
      <c r="BM63">
        <v>0</v>
      </c>
      <c r="BN63">
        <v>8.1333333333333329</v>
      </c>
      <c r="BO63">
        <v>100</v>
      </c>
      <c r="BQ63">
        <v>99.375</v>
      </c>
    </row>
    <row r="64" spans="2:69" ht="16" x14ac:dyDescent="0.2">
      <c r="B64" t="s">
        <v>29</v>
      </c>
      <c r="C64" t="str">
        <f t="shared" si="17"/>
        <v>At4</v>
      </c>
      <c r="D64">
        <f>C$29</f>
        <v>3</v>
      </c>
      <c r="E64">
        <f t="shared" si="18"/>
        <v>130000000</v>
      </c>
      <c r="G64">
        <f t="shared" ref="G64:G65" si="19">((D65-D64)*(E65-E64))/2+(D65-D64)*E64</f>
        <v>555000000</v>
      </c>
      <c r="N64" s="42"/>
      <c r="AM64">
        <v>2</v>
      </c>
      <c r="AN64">
        <v>7.7</v>
      </c>
      <c r="AO64">
        <v>7.6</v>
      </c>
      <c r="AP64">
        <v>7.6</v>
      </c>
      <c r="AQ64">
        <v>7.6333333333333329</v>
      </c>
      <c r="AS64" t="s">
        <v>247</v>
      </c>
      <c r="AT64">
        <v>3</v>
      </c>
      <c r="AU64">
        <v>1</v>
      </c>
      <c r="AV64">
        <v>7.9</v>
      </c>
      <c r="AW64">
        <v>98.75</v>
      </c>
      <c r="AX64">
        <v>99.589592274678125</v>
      </c>
      <c r="BK64" t="s">
        <v>130</v>
      </c>
      <c r="BL64" t="s">
        <v>92</v>
      </c>
      <c r="BM64">
        <v>1</v>
      </c>
      <c r="BN64">
        <v>7.9</v>
      </c>
      <c r="BO64">
        <v>98.75</v>
      </c>
      <c r="BQ64">
        <v>98.302038626609445</v>
      </c>
    </row>
    <row r="65" spans="2:69" ht="16" x14ac:dyDescent="0.2">
      <c r="B65" t="s">
        <v>29</v>
      </c>
      <c r="C65" t="str">
        <f t="shared" si="17"/>
        <v>At4</v>
      </c>
      <c r="D65">
        <f>C$30</f>
        <v>6</v>
      </c>
      <c r="E65">
        <f t="shared" si="18"/>
        <v>240000000</v>
      </c>
      <c r="G65">
        <f t="shared" si="19"/>
        <v>255000000</v>
      </c>
      <c r="N65" s="42"/>
      <c r="AM65">
        <v>3</v>
      </c>
      <c r="AN65">
        <v>7.6</v>
      </c>
      <c r="AO65">
        <v>7.4</v>
      </c>
      <c r="AP65">
        <v>7.6</v>
      </c>
      <c r="AQ65">
        <v>7.5333333333333341</v>
      </c>
      <c r="AS65" t="s">
        <v>247</v>
      </c>
      <c r="AT65">
        <v>3</v>
      </c>
      <c r="AU65">
        <v>2</v>
      </c>
      <c r="AV65">
        <v>7.8</v>
      </c>
      <c r="AW65">
        <v>100.42918454935624</v>
      </c>
      <c r="AX65">
        <v>100.42379729559863</v>
      </c>
      <c r="BK65" t="s">
        <v>130</v>
      </c>
      <c r="BL65" t="s">
        <v>92</v>
      </c>
      <c r="BM65">
        <v>2</v>
      </c>
      <c r="BN65">
        <v>7.6</v>
      </c>
      <c r="BO65">
        <v>97.85407725321889</v>
      </c>
      <c r="BQ65">
        <v>96.625783396483925</v>
      </c>
    </row>
    <row r="66" spans="2:69" ht="16" x14ac:dyDescent="0.2">
      <c r="B66" t="s">
        <v>29</v>
      </c>
      <c r="C66" t="str">
        <f t="shared" si="17"/>
        <v>At4</v>
      </c>
      <c r="D66">
        <f>C$31</f>
        <v>7</v>
      </c>
      <c r="E66">
        <f t="shared" si="18"/>
        <v>270000000</v>
      </c>
      <c r="G66">
        <f>((D67-D66)*(E67-E66))/2+(D67-D66)*E66</f>
        <v>210000000</v>
      </c>
      <c r="N66" s="42"/>
      <c r="AM66">
        <v>6</v>
      </c>
      <c r="AN66">
        <v>7.2</v>
      </c>
      <c r="AO66">
        <v>6.8</v>
      </c>
      <c r="AP66">
        <v>6.7</v>
      </c>
      <c r="AQ66">
        <v>6.8999999999999995</v>
      </c>
      <c r="AS66" t="s">
        <v>247</v>
      </c>
      <c r="AT66">
        <v>3</v>
      </c>
      <c r="AU66">
        <v>3</v>
      </c>
      <c r="AV66">
        <v>8</v>
      </c>
      <c r="AW66">
        <v>100.41841004184103</v>
      </c>
      <c r="AX66">
        <v>303.94619913355803</v>
      </c>
      <c r="BK66" t="s">
        <v>130</v>
      </c>
      <c r="BL66" t="s">
        <v>92</v>
      </c>
      <c r="BM66">
        <v>3</v>
      </c>
      <c r="BN66">
        <v>7.6</v>
      </c>
      <c r="BO66">
        <v>95.39748953974896</v>
      </c>
      <c r="BQ66">
        <v>276.50331395564115</v>
      </c>
    </row>
    <row r="67" spans="2:69" ht="16" x14ac:dyDescent="0.2">
      <c r="B67" t="s">
        <v>29</v>
      </c>
      <c r="C67" t="str">
        <f t="shared" si="17"/>
        <v>At4</v>
      </c>
      <c r="D67">
        <f>C$32</f>
        <v>8</v>
      </c>
      <c r="E67">
        <f t="shared" si="18"/>
        <v>150000000</v>
      </c>
      <c r="N67" s="42"/>
      <c r="AM67">
        <v>7</v>
      </c>
      <c r="AN67">
        <v>6.5</v>
      </c>
      <c r="AO67">
        <v>6.2</v>
      </c>
      <c r="AP67">
        <v>6.6</v>
      </c>
      <c r="AQ67">
        <v>6.4333333333333327</v>
      </c>
      <c r="AS67" t="s">
        <v>247</v>
      </c>
      <c r="AT67">
        <v>3</v>
      </c>
      <c r="AU67">
        <v>6</v>
      </c>
      <c r="AV67">
        <v>7.7</v>
      </c>
      <c r="AW67">
        <v>102.21238938053096</v>
      </c>
      <c r="AX67">
        <v>103.53982300884955</v>
      </c>
      <c r="BK67" t="s">
        <v>130</v>
      </c>
      <c r="BL67" t="s">
        <v>92</v>
      </c>
      <c r="BM67">
        <v>6</v>
      </c>
      <c r="BN67">
        <v>6.7</v>
      </c>
      <c r="BO67">
        <v>88.938053097345133</v>
      </c>
      <c r="BQ67">
        <v>88.274336283185846</v>
      </c>
    </row>
    <row r="68" spans="2:69" ht="16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800000</v>
      </c>
      <c r="F68">
        <f>(E69-E68)</f>
        <v>-430000</v>
      </c>
      <c r="G68">
        <f>((D69-D68)*(E69-E68))/2+(D69-D68)*E68</f>
        <v>585000</v>
      </c>
      <c r="N68" s="42"/>
      <c r="AM68">
        <v>8</v>
      </c>
      <c r="AN68">
        <v>6.1</v>
      </c>
      <c r="AO68">
        <v>5.9</v>
      </c>
      <c r="AP68">
        <v>5.9</v>
      </c>
      <c r="AQ68">
        <v>5.9666666666666659</v>
      </c>
      <c r="AS68" t="s">
        <v>247</v>
      </c>
      <c r="AT68">
        <v>3</v>
      </c>
      <c r="AU68">
        <v>7</v>
      </c>
      <c r="AV68">
        <v>7.9</v>
      </c>
      <c r="AW68">
        <v>104.86725663716814</v>
      </c>
      <c r="AX68">
        <v>102.65987266247546</v>
      </c>
      <c r="BK68" t="s">
        <v>130</v>
      </c>
      <c r="BL68" t="s">
        <v>92</v>
      </c>
      <c r="BM68">
        <v>7</v>
      </c>
      <c r="BN68">
        <v>6.6</v>
      </c>
      <c r="BO68">
        <v>87.610619469026545</v>
      </c>
      <c r="BQ68">
        <v>83.850558603291546</v>
      </c>
    </row>
    <row r="69" spans="2:69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1">H27</f>
        <v>370000</v>
      </c>
      <c r="F69">
        <f>(E70-E69)</f>
        <v>2530000</v>
      </c>
      <c r="G69">
        <f>((D70-D69)*(E70-E69))/2+(D70-D69)*E69</f>
        <v>1635000</v>
      </c>
      <c r="AS69" t="s">
        <v>247</v>
      </c>
      <c r="AT69">
        <v>3</v>
      </c>
      <c r="AU69">
        <v>8</v>
      </c>
      <c r="AV69">
        <v>7.4</v>
      </c>
      <c r="AW69">
        <v>100.4524886877828</v>
      </c>
      <c r="BK69" t="s">
        <v>130</v>
      </c>
      <c r="BL69" t="s">
        <v>92</v>
      </c>
      <c r="BM69">
        <v>8</v>
      </c>
      <c r="BN69">
        <v>5.9</v>
      </c>
      <c r="BO69">
        <v>80.090497737556561</v>
      </c>
    </row>
    <row r="70" spans="2:69" x14ac:dyDescent="0.2">
      <c r="B70" t="s">
        <v>29</v>
      </c>
      <c r="C70" t="str">
        <f t="shared" si="20"/>
        <v>Ct1</v>
      </c>
      <c r="D70">
        <v>2</v>
      </c>
      <c r="E70">
        <f t="shared" si="21"/>
        <v>2900000</v>
      </c>
      <c r="F70">
        <f>(E71-E70)</f>
        <v>1200000</v>
      </c>
      <c r="G70">
        <f>((D71-D70)*(E71-E70))/2+(D71-D70)*E70</f>
        <v>3500000</v>
      </c>
      <c r="AS70" t="s">
        <v>259</v>
      </c>
      <c r="AT70">
        <v>1</v>
      </c>
      <c r="AU70">
        <v>0</v>
      </c>
      <c r="AV70">
        <v>8.1333333333333329</v>
      </c>
      <c r="AW70">
        <v>100</v>
      </c>
      <c r="AX70">
        <v>99.375</v>
      </c>
      <c r="BK70" t="s">
        <v>136</v>
      </c>
      <c r="BL70" t="s">
        <v>96</v>
      </c>
      <c r="BM70">
        <v>0</v>
      </c>
      <c r="BN70">
        <v>8.1333333333333329</v>
      </c>
    </row>
    <row r="71" spans="2:69" x14ac:dyDescent="0.2">
      <c r="B71" t="s">
        <v>29</v>
      </c>
      <c r="C71" t="str">
        <f t="shared" si="20"/>
        <v>Ct1</v>
      </c>
      <c r="D71">
        <f>C$29</f>
        <v>3</v>
      </c>
      <c r="E71">
        <f t="shared" si="21"/>
        <v>4100000</v>
      </c>
      <c r="G71">
        <f t="shared" ref="G71:G72" si="22">((D72-D71)*(E72-E71))/2+(D72-D71)*E71</f>
        <v>10500000</v>
      </c>
      <c r="AS71" t="s">
        <v>259</v>
      </c>
      <c r="AT71">
        <v>1</v>
      </c>
      <c r="AU71">
        <v>1</v>
      </c>
      <c r="AV71">
        <v>7.9</v>
      </c>
      <c r="AW71">
        <v>98.75</v>
      </c>
      <c r="AX71">
        <v>100.87714592274678</v>
      </c>
      <c r="BK71" t="s">
        <v>136</v>
      </c>
      <c r="BL71" t="s">
        <v>96</v>
      </c>
      <c r="BM71">
        <v>1</v>
      </c>
      <c r="BN71">
        <v>8</v>
      </c>
    </row>
    <row r="72" spans="2:69" x14ac:dyDescent="0.2">
      <c r="B72" t="s">
        <v>29</v>
      </c>
      <c r="C72" t="str">
        <f t="shared" si="20"/>
        <v>Ct1</v>
      </c>
      <c r="D72">
        <f>C$30</f>
        <v>6</v>
      </c>
      <c r="E72">
        <f t="shared" si="21"/>
        <v>2900000</v>
      </c>
      <c r="G72">
        <f t="shared" si="22"/>
        <v>2950000</v>
      </c>
      <c r="AM72" t="s">
        <v>211</v>
      </c>
      <c r="AN72" t="s">
        <v>204</v>
      </c>
      <c r="AO72" t="s">
        <v>205</v>
      </c>
      <c r="AP72" t="s">
        <v>206</v>
      </c>
      <c r="AS72" t="s">
        <v>259</v>
      </c>
      <c r="AT72">
        <v>1</v>
      </c>
      <c r="AU72">
        <v>2</v>
      </c>
      <c r="AV72">
        <v>8</v>
      </c>
      <c r="AW72">
        <v>103.00429184549355</v>
      </c>
      <c r="AX72">
        <v>102.33896600642879</v>
      </c>
      <c r="BK72" t="s">
        <v>136</v>
      </c>
      <c r="BL72" t="s">
        <v>96</v>
      </c>
      <c r="BM72">
        <v>2</v>
      </c>
      <c r="BN72">
        <v>7.7666666666666666</v>
      </c>
    </row>
    <row r="73" spans="2:69" x14ac:dyDescent="0.2">
      <c r="B73" t="s">
        <v>29</v>
      </c>
      <c r="C73" t="str">
        <f t="shared" si="20"/>
        <v>Ct1</v>
      </c>
      <c r="D73">
        <f>C$31</f>
        <v>7</v>
      </c>
      <c r="E73">
        <f t="shared" si="21"/>
        <v>3000000</v>
      </c>
      <c r="G73">
        <f>((D74-D73)*(E74-E73))/2+(D74-D73)*E73</f>
        <v>2700000</v>
      </c>
      <c r="AM73">
        <v>0</v>
      </c>
      <c r="AN73">
        <v>8.1333333333333329</v>
      </c>
      <c r="AO73">
        <v>8.1333333333333329</v>
      </c>
      <c r="AP73">
        <v>8.1333333333333329</v>
      </c>
      <c r="AQ73">
        <v>8.1333333333333329</v>
      </c>
      <c r="AS73" t="s">
        <v>259</v>
      </c>
      <c r="AT73">
        <v>1</v>
      </c>
      <c r="AU73">
        <v>3</v>
      </c>
      <c r="AV73">
        <v>8.1</v>
      </c>
      <c r="AW73">
        <v>101.67364016736403</v>
      </c>
      <c r="AX73">
        <v>305.82904432184245</v>
      </c>
      <c r="BK73" t="s">
        <v>136</v>
      </c>
      <c r="BL73" t="s">
        <v>96</v>
      </c>
      <c r="BM73">
        <v>3</v>
      </c>
      <c r="BN73">
        <v>7.9666666666666659</v>
      </c>
    </row>
    <row r="74" spans="2:69" x14ac:dyDescent="0.2">
      <c r="B74" t="s">
        <v>29</v>
      </c>
      <c r="C74" t="str">
        <f t="shared" si="20"/>
        <v>Ct1</v>
      </c>
      <c r="D74">
        <f>C$32</f>
        <v>8</v>
      </c>
      <c r="E74">
        <f t="shared" si="21"/>
        <v>2400000</v>
      </c>
      <c r="AM74">
        <v>1</v>
      </c>
      <c r="AN74">
        <v>7.9</v>
      </c>
      <c r="AO74">
        <v>7.9</v>
      </c>
      <c r="AP74">
        <v>7.9</v>
      </c>
      <c r="AQ74">
        <v>7.9000000000000012</v>
      </c>
      <c r="AS74" t="s">
        <v>259</v>
      </c>
      <c r="AT74">
        <v>1</v>
      </c>
      <c r="AU74">
        <v>6</v>
      </c>
      <c r="AV74">
        <v>7.7</v>
      </c>
      <c r="AW74">
        <v>102.21238938053096</v>
      </c>
      <c r="AX74">
        <v>101.54867256637166</v>
      </c>
      <c r="BK74" t="s">
        <v>136</v>
      </c>
      <c r="BL74" t="s">
        <v>96</v>
      </c>
      <c r="BM74">
        <v>6</v>
      </c>
      <c r="BN74">
        <v>7.5333333333333341</v>
      </c>
    </row>
    <row r="75" spans="2:69" x14ac:dyDescent="0.2">
      <c r="B75" t="s">
        <v>29</v>
      </c>
      <c r="C75" t="str">
        <f>$I$24</f>
        <v>Ct2</v>
      </c>
      <c r="D75">
        <f>$C$26</f>
        <v>0</v>
      </c>
      <c r="E75">
        <f>I26</f>
        <v>800000</v>
      </c>
      <c r="F75">
        <f>(E76-E75)</f>
        <v>-450000</v>
      </c>
      <c r="G75">
        <f>((D76-D75)*(E76-E75))/2+(D76-D75)*E75</f>
        <v>575000</v>
      </c>
      <c r="AM75">
        <v>2</v>
      </c>
      <c r="AN75">
        <v>7.7</v>
      </c>
      <c r="AO75">
        <v>7.7</v>
      </c>
      <c r="AP75">
        <v>7.7</v>
      </c>
      <c r="AQ75">
        <v>7.7</v>
      </c>
      <c r="AS75" t="s">
        <v>259</v>
      </c>
      <c r="AT75">
        <v>1</v>
      </c>
      <c r="AU75">
        <v>7</v>
      </c>
      <c r="AV75">
        <v>7.6</v>
      </c>
      <c r="AW75">
        <v>100.88495575221236</v>
      </c>
      <c r="AX75">
        <v>102.02618828334599</v>
      </c>
      <c r="BK75" t="s">
        <v>136</v>
      </c>
      <c r="BL75" t="s">
        <v>96</v>
      </c>
      <c r="BM75">
        <v>7</v>
      </c>
      <c r="BN75">
        <v>7.5333333333333341</v>
      </c>
    </row>
    <row r="76" spans="2:69" x14ac:dyDescent="0.2">
      <c r="B76" t="s">
        <v>29</v>
      </c>
      <c r="C76" t="str">
        <f t="shared" ref="C76:C81" si="23">$I$24</f>
        <v>Ct2</v>
      </c>
      <c r="D76">
        <f>$C$27</f>
        <v>1</v>
      </c>
      <c r="E76">
        <f t="shared" ref="E76:E81" si="24">I27</f>
        <v>350000</v>
      </c>
      <c r="F76">
        <f>(E77-E76)</f>
        <v>2350000</v>
      </c>
      <c r="G76">
        <f>((D77-D76)*(E77-E76))/2+(D77-D76)*E76</f>
        <v>1525000</v>
      </c>
      <c r="AM76">
        <v>3</v>
      </c>
      <c r="AN76">
        <v>7.5</v>
      </c>
      <c r="AO76">
        <v>7.6</v>
      </c>
      <c r="AP76">
        <v>7.7</v>
      </c>
      <c r="AQ76">
        <v>7.6000000000000005</v>
      </c>
      <c r="AS76" t="s">
        <v>259</v>
      </c>
      <c r="AT76">
        <v>1</v>
      </c>
      <c r="AU76">
        <v>8</v>
      </c>
      <c r="AV76">
        <v>7.6</v>
      </c>
      <c r="AW76">
        <v>103.16742081447963</v>
      </c>
      <c r="BK76" t="s">
        <v>136</v>
      </c>
      <c r="BL76" t="s">
        <v>96</v>
      </c>
      <c r="BM76">
        <v>8</v>
      </c>
      <c r="BN76">
        <v>7.3666666666666671</v>
      </c>
    </row>
    <row r="77" spans="2:69" x14ac:dyDescent="0.2">
      <c r="B77" t="s">
        <v>29</v>
      </c>
      <c r="C77" t="str">
        <f t="shared" si="23"/>
        <v>Ct2</v>
      </c>
      <c r="D77">
        <v>2</v>
      </c>
      <c r="E77">
        <f t="shared" si="24"/>
        <v>2700000</v>
      </c>
      <c r="F77">
        <f>(E78-E77)</f>
        <v>1100000</v>
      </c>
      <c r="G77">
        <f>((D78-D77)*(E78-E77))/2+(D78-D77)*E77</f>
        <v>3250000</v>
      </c>
      <c r="AM77">
        <v>6</v>
      </c>
      <c r="AN77">
        <v>6.8</v>
      </c>
      <c r="AO77">
        <v>6.8</v>
      </c>
      <c r="AP77">
        <v>6.9</v>
      </c>
      <c r="AQ77">
        <v>6.833333333333333</v>
      </c>
      <c r="AS77" t="s">
        <v>259</v>
      </c>
      <c r="AT77">
        <v>2</v>
      </c>
      <c r="AU77">
        <v>0</v>
      </c>
      <c r="AV77">
        <v>8.1333333333333329</v>
      </c>
      <c r="AW77">
        <v>100</v>
      </c>
      <c r="AX77">
        <v>100</v>
      </c>
    </row>
    <row r="78" spans="2:69" x14ac:dyDescent="0.2">
      <c r="B78" t="s">
        <v>29</v>
      </c>
      <c r="C78" t="str">
        <f t="shared" si="23"/>
        <v>Ct2</v>
      </c>
      <c r="D78">
        <f>C$29</f>
        <v>3</v>
      </c>
      <c r="E78">
        <f t="shared" si="24"/>
        <v>3800000</v>
      </c>
      <c r="G78">
        <f t="shared" ref="G78:G79" si="25">((D79-D78)*(E79-E78))/2+(D79-D78)*E78</f>
        <v>9450000</v>
      </c>
      <c r="AM78">
        <v>7</v>
      </c>
      <c r="AN78">
        <v>6.7</v>
      </c>
      <c r="AO78">
        <v>6.7</v>
      </c>
      <c r="AP78">
        <v>6.5</v>
      </c>
      <c r="AQ78">
        <v>6.6333333333333329</v>
      </c>
      <c r="AS78" t="s">
        <v>259</v>
      </c>
      <c r="AT78">
        <v>2</v>
      </c>
      <c r="AU78">
        <v>1</v>
      </c>
      <c r="AV78">
        <v>8</v>
      </c>
      <c r="AW78">
        <v>100</v>
      </c>
      <c r="AX78">
        <v>100.85836909871244</v>
      </c>
    </row>
    <row r="79" spans="2:69" x14ac:dyDescent="0.2">
      <c r="B79" t="s">
        <v>29</v>
      </c>
      <c r="C79" t="str">
        <f t="shared" si="23"/>
        <v>Ct2</v>
      </c>
      <c r="D79">
        <f>C$30</f>
        <v>6</v>
      </c>
      <c r="E79">
        <f t="shared" si="24"/>
        <v>2500000</v>
      </c>
      <c r="G79">
        <f t="shared" si="25"/>
        <v>2950000</v>
      </c>
      <c r="AM79">
        <v>8</v>
      </c>
      <c r="AN79">
        <v>6</v>
      </c>
      <c r="AO79">
        <v>6.2</v>
      </c>
      <c r="AP79">
        <v>6.2</v>
      </c>
      <c r="AQ79">
        <v>6.1333333333333329</v>
      </c>
      <c r="AS79" t="s">
        <v>259</v>
      </c>
      <c r="AT79">
        <v>2</v>
      </c>
      <c r="AU79">
        <v>2</v>
      </c>
      <c r="AV79">
        <v>7.9</v>
      </c>
      <c r="AW79">
        <v>101.7167381974249</v>
      </c>
      <c r="AX79">
        <v>99.812343994109938</v>
      </c>
    </row>
    <row r="80" spans="2:69" x14ac:dyDescent="0.2">
      <c r="B80" t="s">
        <v>29</v>
      </c>
      <c r="C80" t="str">
        <f t="shared" si="23"/>
        <v>Ct2</v>
      </c>
      <c r="D80">
        <f>C$31</f>
        <v>7</v>
      </c>
      <c r="E80">
        <f t="shared" si="24"/>
        <v>3400000</v>
      </c>
      <c r="G80">
        <f>((D81-D80)*(E81-E80))/2+(D81-D80)*E80</f>
        <v>3550000</v>
      </c>
      <c r="AS80" t="s">
        <v>259</v>
      </c>
      <c r="AT80">
        <v>2</v>
      </c>
      <c r="AU80">
        <v>3</v>
      </c>
      <c r="AV80">
        <v>7.8</v>
      </c>
      <c r="AW80">
        <v>97.907949790794987</v>
      </c>
      <c r="AX80">
        <v>306.15396008442258</v>
      </c>
    </row>
    <row r="81" spans="2:50" x14ac:dyDescent="0.2">
      <c r="B81" t="s">
        <v>29</v>
      </c>
      <c r="C81" t="str">
        <f t="shared" si="23"/>
        <v>Ct2</v>
      </c>
      <c r="D81">
        <f>C$32</f>
        <v>8</v>
      </c>
      <c r="E81">
        <f t="shared" si="24"/>
        <v>3700000</v>
      </c>
      <c r="AS81" t="s">
        <v>259</v>
      </c>
      <c r="AT81">
        <v>2</v>
      </c>
      <c r="AU81">
        <v>6</v>
      </c>
      <c r="AV81">
        <v>8</v>
      </c>
      <c r="AW81">
        <v>106.19469026548671</v>
      </c>
      <c r="AX81">
        <v>105.53097345132743</v>
      </c>
    </row>
    <row r="82" spans="2:50" x14ac:dyDescent="0.2">
      <c r="B82" t="s">
        <v>29</v>
      </c>
      <c r="C82" t="str">
        <f>$J$24</f>
        <v>Ct3</v>
      </c>
      <c r="D82">
        <f>$C$26</f>
        <v>0</v>
      </c>
      <c r="E82">
        <f>J26</f>
        <v>800000</v>
      </c>
      <c r="F82">
        <f>(E83-E82)</f>
        <v>-620000</v>
      </c>
      <c r="G82">
        <f>((D83-D82)*(E83-E82))/2+(D83-D82)*E82</f>
        <v>490000</v>
      </c>
      <c r="AS82" t="s">
        <v>259</v>
      </c>
      <c r="AT82">
        <v>2</v>
      </c>
      <c r="AU82">
        <v>7</v>
      </c>
      <c r="AV82">
        <v>7.9</v>
      </c>
      <c r="AW82">
        <v>104.86725663716814</v>
      </c>
      <c r="AX82">
        <v>103.33860569414968</v>
      </c>
    </row>
    <row r="83" spans="2:50" x14ac:dyDescent="0.2">
      <c r="B83" t="s">
        <v>29</v>
      </c>
      <c r="C83" t="str">
        <f t="shared" ref="C83:C88" si="26">$J$24</f>
        <v>Ct3</v>
      </c>
      <c r="D83">
        <f>$C$27</f>
        <v>1</v>
      </c>
      <c r="E83">
        <f t="shared" ref="E83:E88" si="27">J27</f>
        <v>180000</v>
      </c>
      <c r="F83">
        <f>(E84-E83)</f>
        <v>2620000</v>
      </c>
      <c r="G83">
        <f>((D84-D83)*(E84-E83))/2+(D84-D83)*E83</f>
        <v>1490000</v>
      </c>
      <c r="AM83" t="s">
        <v>212</v>
      </c>
      <c r="AN83" t="s">
        <v>204</v>
      </c>
      <c r="AO83" t="s">
        <v>205</v>
      </c>
      <c r="AP83" t="s">
        <v>206</v>
      </c>
      <c r="AS83" t="s">
        <v>259</v>
      </c>
      <c r="AT83">
        <v>2</v>
      </c>
      <c r="AU83">
        <v>8</v>
      </c>
      <c r="AV83">
        <v>7.5</v>
      </c>
      <c r="AW83">
        <v>101.80995475113122</v>
      </c>
    </row>
    <row r="84" spans="2:50" x14ac:dyDescent="0.2">
      <c r="B84" t="s">
        <v>29</v>
      </c>
      <c r="C84" t="str">
        <f t="shared" si="26"/>
        <v>Ct3</v>
      </c>
      <c r="D84">
        <v>2</v>
      </c>
      <c r="E84">
        <f t="shared" si="27"/>
        <v>2800000</v>
      </c>
      <c r="F84">
        <f>(E85-E84)</f>
        <v>600000</v>
      </c>
      <c r="G84">
        <f>((D85-D84)*(E85-E84))/2+(D85-D84)*E84</f>
        <v>3100000</v>
      </c>
      <c r="AM84">
        <v>0</v>
      </c>
      <c r="AN84">
        <v>8.1333333333333329</v>
      </c>
      <c r="AO84">
        <v>8.1333333333333329</v>
      </c>
      <c r="AP84">
        <v>8.1333333333333329</v>
      </c>
      <c r="AQ84">
        <v>8.1333333333333329</v>
      </c>
      <c r="AS84" t="s">
        <v>259</v>
      </c>
      <c r="AT84">
        <v>3</v>
      </c>
      <c r="AU84">
        <v>0</v>
      </c>
      <c r="AV84">
        <v>8.1333333333333329</v>
      </c>
      <c r="AW84">
        <v>100</v>
      </c>
      <c r="AX84">
        <v>102.5</v>
      </c>
    </row>
    <row r="85" spans="2:50" x14ac:dyDescent="0.2">
      <c r="B85" t="s">
        <v>29</v>
      </c>
      <c r="C85" t="str">
        <f t="shared" si="26"/>
        <v>Ct3</v>
      </c>
      <c r="D85">
        <f>C$29</f>
        <v>3</v>
      </c>
      <c r="E85">
        <f t="shared" si="27"/>
        <v>3400000</v>
      </c>
      <c r="G85">
        <f t="shared" ref="G85:G86" si="28">((D86-D85)*(E86-E85))/2+(D86-D85)*E85</f>
        <v>9300000</v>
      </c>
      <c r="AM85">
        <v>1</v>
      </c>
      <c r="AN85">
        <v>7.9</v>
      </c>
      <c r="AO85">
        <v>8</v>
      </c>
      <c r="AP85">
        <v>8</v>
      </c>
      <c r="AQ85">
        <v>7.9666666666666659</v>
      </c>
      <c r="AS85" t="s">
        <v>259</v>
      </c>
      <c r="AT85">
        <v>3</v>
      </c>
      <c r="AU85">
        <v>1</v>
      </c>
      <c r="AV85">
        <v>8.4</v>
      </c>
      <c r="AW85">
        <v>105</v>
      </c>
      <c r="AX85">
        <v>103.35836909871244</v>
      </c>
    </row>
    <row r="86" spans="2:50" x14ac:dyDescent="0.2">
      <c r="B86" t="s">
        <v>29</v>
      </c>
      <c r="C86" t="str">
        <f t="shared" si="26"/>
        <v>Ct3</v>
      </c>
      <c r="D86">
        <f>C$30</f>
        <v>6</v>
      </c>
      <c r="E86">
        <f t="shared" si="27"/>
        <v>2800000</v>
      </c>
      <c r="G86">
        <f t="shared" si="28"/>
        <v>2500000</v>
      </c>
      <c r="AM86">
        <v>2</v>
      </c>
      <c r="AN86">
        <v>7.9</v>
      </c>
      <c r="AO86">
        <v>7.8</v>
      </c>
      <c r="AP86">
        <v>7.9</v>
      </c>
      <c r="AQ86">
        <v>7.8666666666666671</v>
      </c>
      <c r="AS86" t="s">
        <v>259</v>
      </c>
      <c r="AT86">
        <v>3</v>
      </c>
      <c r="AU86">
        <v>2</v>
      </c>
      <c r="AV86">
        <v>7.9</v>
      </c>
      <c r="AW86">
        <v>101.7167381974249</v>
      </c>
      <c r="AX86">
        <v>100.43995905687146</v>
      </c>
    </row>
    <row r="87" spans="2:50" x14ac:dyDescent="0.2">
      <c r="B87" t="s">
        <v>29</v>
      </c>
      <c r="C87" t="str">
        <f t="shared" si="26"/>
        <v>Ct3</v>
      </c>
      <c r="D87">
        <f>C$31</f>
        <v>7</v>
      </c>
      <c r="E87">
        <f t="shared" si="27"/>
        <v>2200000</v>
      </c>
      <c r="G87">
        <f>((D88-D87)*(E88-E87))/2+(D88-D87)*E87</f>
        <v>2350000</v>
      </c>
      <c r="AM87">
        <v>3</v>
      </c>
      <c r="AN87">
        <v>7.6</v>
      </c>
      <c r="AO87">
        <v>7.6</v>
      </c>
      <c r="AP87">
        <v>7.6</v>
      </c>
      <c r="AQ87">
        <v>7.5999999999999988</v>
      </c>
      <c r="AS87" t="s">
        <v>259</v>
      </c>
      <c r="AT87">
        <v>3</v>
      </c>
      <c r="AU87">
        <v>3</v>
      </c>
      <c r="AV87">
        <v>7.9</v>
      </c>
      <c r="AW87">
        <v>99.163179916318001</v>
      </c>
      <c r="AX87">
        <v>304.05450438775131</v>
      </c>
    </row>
    <row r="88" spans="2:50" x14ac:dyDescent="0.2">
      <c r="B88" t="s">
        <v>29</v>
      </c>
      <c r="C88" t="str">
        <f t="shared" si="26"/>
        <v>Ct3</v>
      </c>
      <c r="D88">
        <f>C$32</f>
        <v>8</v>
      </c>
      <c r="E88">
        <f t="shared" si="27"/>
        <v>2500000</v>
      </c>
      <c r="AM88">
        <v>6</v>
      </c>
      <c r="AN88">
        <v>6.9</v>
      </c>
      <c r="AO88">
        <v>6.9</v>
      </c>
      <c r="AP88">
        <v>6.8</v>
      </c>
      <c r="AQ88">
        <v>6.8666666666666671</v>
      </c>
      <c r="AS88" t="s">
        <v>259</v>
      </c>
      <c r="AT88">
        <v>3</v>
      </c>
      <c r="AU88">
        <v>6</v>
      </c>
      <c r="AV88">
        <v>7.8</v>
      </c>
      <c r="AW88">
        <v>103.53982300884954</v>
      </c>
      <c r="AX88">
        <v>102.87610619469025</v>
      </c>
    </row>
    <row r="89" spans="2:50" x14ac:dyDescent="0.2">
      <c r="B89" t="s">
        <v>29</v>
      </c>
      <c r="C89" t="str">
        <f>$K$24</f>
        <v>Ct4</v>
      </c>
      <c r="D89">
        <f>$C$26</f>
        <v>0</v>
      </c>
      <c r="E89">
        <f>K26</f>
        <v>800000</v>
      </c>
      <c r="F89">
        <f>(E90-E89)</f>
        <v>-410000</v>
      </c>
      <c r="G89">
        <f>((D90-D89)*(E90-E89))/2+(D90-D89)*E89</f>
        <v>595000</v>
      </c>
      <c r="AM89">
        <v>7</v>
      </c>
      <c r="AN89">
        <v>6.8</v>
      </c>
      <c r="AO89">
        <v>6.6</v>
      </c>
      <c r="AP89">
        <v>6.9</v>
      </c>
      <c r="AQ89">
        <v>6.7666666666666657</v>
      </c>
      <c r="AS89" t="s">
        <v>259</v>
      </c>
      <c r="AT89">
        <v>3</v>
      </c>
      <c r="AU89">
        <v>7</v>
      </c>
      <c r="AV89">
        <v>7.7</v>
      </c>
      <c r="AW89">
        <v>102.21238938053096</v>
      </c>
      <c r="AX89">
        <v>100.65370600248266</v>
      </c>
    </row>
    <row r="90" spans="2:50" x14ac:dyDescent="0.2">
      <c r="B90" t="s">
        <v>29</v>
      </c>
      <c r="C90" t="str">
        <f t="shared" ref="C90:C95" si="29">$K$24</f>
        <v>Ct4</v>
      </c>
      <c r="D90">
        <f>$C$27</f>
        <v>1</v>
      </c>
      <c r="E90">
        <f t="shared" ref="E90:E95" si="30">K27</f>
        <v>390000</v>
      </c>
      <c r="F90">
        <f>(E91-E90)</f>
        <v>2110000</v>
      </c>
      <c r="G90">
        <f>((D91-D90)*(E91-E90))/2+(D91-D90)*E90</f>
        <v>1445000</v>
      </c>
      <c r="AM90">
        <v>8</v>
      </c>
      <c r="AN90">
        <v>6.6</v>
      </c>
      <c r="AO90">
        <v>6.6</v>
      </c>
      <c r="AP90">
        <v>6.8</v>
      </c>
      <c r="AQ90">
        <v>6.666666666666667</v>
      </c>
      <c r="AS90" t="s">
        <v>259</v>
      </c>
      <c r="AT90">
        <v>3</v>
      </c>
      <c r="AU90">
        <v>8</v>
      </c>
      <c r="AV90">
        <v>7.3</v>
      </c>
      <c r="AW90">
        <v>99.095022624434378</v>
      </c>
    </row>
    <row r="91" spans="2:50" x14ac:dyDescent="0.2">
      <c r="B91" t="s">
        <v>29</v>
      </c>
      <c r="C91" t="str">
        <f t="shared" si="29"/>
        <v>Ct4</v>
      </c>
      <c r="D91">
        <v>2</v>
      </c>
      <c r="E91">
        <f t="shared" si="30"/>
        <v>2500000</v>
      </c>
      <c r="F91">
        <f>(E92-E91)</f>
        <v>600000</v>
      </c>
      <c r="G91">
        <f>((D92-D91)*(E92-E91))/2+(D92-D91)*E91</f>
        <v>2800000</v>
      </c>
      <c r="AS91" t="s">
        <v>145</v>
      </c>
      <c r="AT91">
        <v>1</v>
      </c>
      <c r="AU91">
        <v>0</v>
      </c>
      <c r="AV91">
        <v>8.1333333333333329</v>
      </c>
      <c r="AW91">
        <v>100</v>
      </c>
      <c r="AX91">
        <v>100</v>
      </c>
    </row>
    <row r="92" spans="2:50" x14ac:dyDescent="0.2">
      <c r="B92" t="s">
        <v>29</v>
      </c>
      <c r="C92" t="str">
        <f t="shared" si="29"/>
        <v>Ct4</v>
      </c>
      <c r="D92">
        <f>C$29</f>
        <v>3</v>
      </c>
      <c r="E92">
        <f t="shared" si="30"/>
        <v>3100000</v>
      </c>
      <c r="G92">
        <f t="shared" ref="G92:G93" si="31">((D93-D92)*(E93-E92))/2+(D93-D92)*E92</f>
        <v>7200000</v>
      </c>
      <c r="AS92" t="s">
        <v>145</v>
      </c>
      <c r="AT92">
        <v>1</v>
      </c>
      <c r="AU92">
        <v>1</v>
      </c>
      <c r="AV92">
        <v>8</v>
      </c>
      <c r="AW92">
        <v>100</v>
      </c>
      <c r="AX92">
        <v>99.570815450643778</v>
      </c>
    </row>
    <row r="93" spans="2:50" x14ac:dyDescent="0.2">
      <c r="B93" t="s">
        <v>29</v>
      </c>
      <c r="C93" t="str">
        <f t="shared" si="29"/>
        <v>Ct4</v>
      </c>
      <c r="D93">
        <f>C$30</f>
        <v>6</v>
      </c>
      <c r="E93">
        <f t="shared" si="30"/>
        <v>1700000</v>
      </c>
      <c r="G93">
        <f t="shared" si="31"/>
        <v>2000000</v>
      </c>
      <c r="AS93" t="s">
        <v>145</v>
      </c>
      <c r="AT93">
        <v>1</v>
      </c>
      <c r="AU93">
        <v>2</v>
      </c>
      <c r="AV93">
        <v>7.7</v>
      </c>
      <c r="AW93">
        <v>99.141630901287556</v>
      </c>
      <c r="AX93">
        <v>97.269560220518258</v>
      </c>
    </row>
    <row r="94" spans="2:50" x14ac:dyDescent="0.2">
      <c r="B94" t="s">
        <v>29</v>
      </c>
      <c r="C94" t="str">
        <f t="shared" si="29"/>
        <v>Ct4</v>
      </c>
      <c r="D94">
        <f>C$31</f>
        <v>7</v>
      </c>
      <c r="E94">
        <f t="shared" si="30"/>
        <v>2300000</v>
      </c>
      <c r="G94">
        <f>((D95-D94)*(E95-E94))/2+(D95-D94)*E94</f>
        <v>2200000</v>
      </c>
      <c r="AM94" t="s">
        <v>213</v>
      </c>
      <c r="AN94" t="s">
        <v>204</v>
      </c>
      <c r="AO94" t="s">
        <v>205</v>
      </c>
      <c r="AP94" t="s">
        <v>206</v>
      </c>
      <c r="AS94" t="s">
        <v>145</v>
      </c>
      <c r="AT94">
        <v>1</v>
      </c>
      <c r="AU94">
        <v>3</v>
      </c>
      <c r="AV94">
        <v>7.6</v>
      </c>
      <c r="AW94">
        <v>95.39748953974896</v>
      </c>
      <c r="AX94">
        <v>286.45906616803052</v>
      </c>
    </row>
    <row r="95" spans="2:50" x14ac:dyDescent="0.2">
      <c r="B95" t="s">
        <v>29</v>
      </c>
      <c r="C95" t="str">
        <f t="shared" si="29"/>
        <v>Ct4</v>
      </c>
      <c r="D95">
        <f>C$32</f>
        <v>8</v>
      </c>
      <c r="E95">
        <f t="shared" si="30"/>
        <v>2100000</v>
      </c>
      <c r="AM95">
        <v>0</v>
      </c>
      <c r="AN95">
        <v>8.1333333333333329</v>
      </c>
      <c r="AO95">
        <v>8.1333333333333329</v>
      </c>
      <c r="AP95">
        <v>8.1333333333333329</v>
      </c>
      <c r="AQ95">
        <v>8.1333333333333329</v>
      </c>
      <c r="AS95" t="s">
        <v>145</v>
      </c>
      <c r="AT95">
        <v>1</v>
      </c>
      <c r="AU95">
        <v>6</v>
      </c>
      <c r="AV95">
        <v>7.2</v>
      </c>
      <c r="AW95">
        <v>95.575221238938042</v>
      </c>
      <c r="AX95">
        <v>90.929203539822993</v>
      </c>
    </row>
    <row r="96" spans="2:50" x14ac:dyDescent="0.2">
      <c r="B96" t="s">
        <v>30</v>
      </c>
      <c r="C96" t="str">
        <f>$L$24</f>
        <v>At(Ct)1</v>
      </c>
      <c r="D96">
        <f>$C$26</f>
        <v>0</v>
      </c>
      <c r="E96">
        <f>L26</f>
        <v>533333.33333333337</v>
      </c>
      <c r="F96">
        <f>(E97-E96)</f>
        <v>5866666.666666667</v>
      </c>
      <c r="G96">
        <f>((D97-D96)*(E97-E96))/2+(D97-D96)*E96</f>
        <v>3466666.666666667</v>
      </c>
      <c r="AM96">
        <v>1</v>
      </c>
      <c r="AN96">
        <v>8</v>
      </c>
      <c r="AO96">
        <v>7.9</v>
      </c>
      <c r="AP96">
        <v>8.1999999999999993</v>
      </c>
      <c r="AQ96">
        <v>8.0333333333333332</v>
      </c>
      <c r="AS96" t="s">
        <v>145</v>
      </c>
      <c r="AT96">
        <v>1</v>
      </c>
      <c r="AU96">
        <v>7</v>
      </c>
      <c r="AV96">
        <v>6.5</v>
      </c>
      <c r="AW96">
        <v>86.283185840707958</v>
      </c>
      <c r="AX96">
        <v>84.544307852480671</v>
      </c>
    </row>
    <row r="97" spans="2:50" x14ac:dyDescent="0.2">
      <c r="B97" t="s">
        <v>30</v>
      </c>
      <c r="C97" t="str">
        <f t="shared" ref="C97:C102" si="32">$L$24</f>
        <v>At(Ct)1</v>
      </c>
      <c r="D97">
        <f>$C$27</f>
        <v>1</v>
      </c>
      <c r="E97">
        <f t="shared" ref="E97:E102" si="33">L27</f>
        <v>6400000</v>
      </c>
      <c r="F97">
        <f>(E98-E97)</f>
        <v>27600000</v>
      </c>
      <c r="G97">
        <f>((D98-D97)*(E98-E97))/2+(D98-D97)*E97</f>
        <v>20200000</v>
      </c>
      <c r="AM97">
        <v>2</v>
      </c>
      <c r="AN97">
        <v>7.5</v>
      </c>
      <c r="AO97">
        <v>7.8</v>
      </c>
      <c r="AP97">
        <v>7.7</v>
      </c>
      <c r="AQ97">
        <v>7.666666666666667</v>
      </c>
      <c r="AS97" t="s">
        <v>145</v>
      </c>
      <c r="AT97">
        <v>1</v>
      </c>
      <c r="AU97">
        <v>8</v>
      </c>
      <c r="AV97">
        <v>6.1</v>
      </c>
      <c r="AW97">
        <v>82.805429864253384</v>
      </c>
    </row>
    <row r="98" spans="2:50" x14ac:dyDescent="0.2">
      <c r="B98" t="s">
        <v>30</v>
      </c>
      <c r="C98" t="str">
        <f t="shared" si="32"/>
        <v>At(Ct)1</v>
      </c>
      <c r="D98">
        <v>2</v>
      </c>
      <c r="E98">
        <f t="shared" si="33"/>
        <v>34000000</v>
      </c>
      <c r="F98">
        <f>(E99-E98)</f>
        <v>186000000</v>
      </c>
      <c r="G98">
        <f>((D99-D98)*(E99-E98))/2+(D99-D98)*E98</f>
        <v>127000000</v>
      </c>
      <c r="AM98">
        <v>3</v>
      </c>
      <c r="AN98">
        <v>7.6</v>
      </c>
      <c r="AO98">
        <v>7.6</v>
      </c>
      <c r="AP98">
        <v>7.7</v>
      </c>
      <c r="AQ98">
        <v>7.6333333333333329</v>
      </c>
      <c r="AS98" t="s">
        <v>145</v>
      </c>
      <c r="AT98">
        <v>2</v>
      </c>
      <c r="AU98">
        <v>0</v>
      </c>
      <c r="AV98">
        <v>8.1333333333333329</v>
      </c>
      <c r="AW98">
        <v>100</v>
      </c>
      <c r="AX98">
        <v>99.375</v>
      </c>
    </row>
    <row r="99" spans="2:50" x14ac:dyDescent="0.2">
      <c r="B99" t="s">
        <v>30</v>
      </c>
      <c r="C99" t="str">
        <f t="shared" si="32"/>
        <v>At(Ct)1</v>
      </c>
      <c r="D99">
        <f>C$29</f>
        <v>3</v>
      </c>
      <c r="E99">
        <f t="shared" si="33"/>
        <v>220000000</v>
      </c>
      <c r="G99">
        <f t="shared" ref="G99:G100" si="34">((D100-D99)*(E100-E99))/2+(D100-D99)*E99</f>
        <v>705000000</v>
      </c>
      <c r="AM99">
        <v>6</v>
      </c>
      <c r="AN99">
        <v>6.9</v>
      </c>
      <c r="AO99">
        <v>6.5</v>
      </c>
      <c r="AP99">
        <v>6.8</v>
      </c>
      <c r="AQ99">
        <v>6.7333333333333334</v>
      </c>
      <c r="AS99" t="s">
        <v>145</v>
      </c>
      <c r="AT99">
        <v>2</v>
      </c>
      <c r="AU99">
        <v>1</v>
      </c>
      <c r="AV99">
        <v>7.9</v>
      </c>
      <c r="AW99">
        <v>98.75</v>
      </c>
      <c r="AX99">
        <v>98.302038626609445</v>
      </c>
    </row>
    <row r="100" spans="2:50" x14ac:dyDescent="0.2">
      <c r="B100" t="s">
        <v>30</v>
      </c>
      <c r="C100" t="str">
        <f t="shared" si="32"/>
        <v>At(Ct)1</v>
      </c>
      <c r="D100">
        <f>C$30</f>
        <v>6</v>
      </c>
      <c r="E100">
        <f t="shared" si="33"/>
        <v>250000000</v>
      </c>
      <c r="G100">
        <f t="shared" si="34"/>
        <v>285000000</v>
      </c>
      <c r="AM100">
        <v>7</v>
      </c>
      <c r="AN100">
        <v>6.5</v>
      </c>
      <c r="AO100">
        <v>6.4</v>
      </c>
      <c r="AP100">
        <v>6.7</v>
      </c>
      <c r="AQ100">
        <v>6.5333333333333341</v>
      </c>
      <c r="AS100" t="s">
        <v>145</v>
      </c>
      <c r="AT100">
        <v>2</v>
      </c>
      <c r="AU100">
        <v>2</v>
      </c>
      <c r="AV100">
        <v>7.6</v>
      </c>
      <c r="AW100">
        <v>97.85407725321889</v>
      </c>
      <c r="AX100">
        <v>95.370553270960912</v>
      </c>
    </row>
    <row r="101" spans="2:50" x14ac:dyDescent="0.2">
      <c r="B101" t="s">
        <v>30</v>
      </c>
      <c r="C101" t="str">
        <f t="shared" si="32"/>
        <v>At(Ct)1</v>
      </c>
      <c r="D101">
        <f>C$31</f>
        <v>7</v>
      </c>
      <c r="E101">
        <f t="shared" si="33"/>
        <v>320000000</v>
      </c>
      <c r="G101">
        <f>((D102-D101)*(E102-E101))/2+(D102-D101)*E101</f>
        <v>285000000</v>
      </c>
      <c r="AM101">
        <v>8</v>
      </c>
      <c r="AN101">
        <v>6</v>
      </c>
      <c r="AO101">
        <v>6.1</v>
      </c>
      <c r="AP101">
        <v>6.3</v>
      </c>
      <c r="AQ101">
        <v>6.1333333333333329</v>
      </c>
      <c r="AS101" t="s">
        <v>145</v>
      </c>
      <c r="AT101">
        <v>2</v>
      </c>
      <c r="AU101">
        <v>3</v>
      </c>
      <c r="AV101">
        <v>7.4</v>
      </c>
      <c r="AW101">
        <v>92.887029288702934</v>
      </c>
      <c r="AX101">
        <v>274.72877402154995</v>
      </c>
    </row>
    <row r="102" spans="2:50" x14ac:dyDescent="0.2">
      <c r="B102" t="s">
        <v>30</v>
      </c>
      <c r="C102" t="str">
        <f t="shared" si="32"/>
        <v>At(Ct)1</v>
      </c>
      <c r="D102">
        <f>C$32</f>
        <v>8</v>
      </c>
      <c r="E102">
        <f t="shared" si="33"/>
        <v>250000000</v>
      </c>
      <c r="AS102" t="s">
        <v>145</v>
      </c>
      <c r="AT102">
        <v>2</v>
      </c>
      <c r="AU102">
        <v>6</v>
      </c>
      <c r="AV102">
        <v>6.8</v>
      </c>
      <c r="AW102">
        <v>90.265486725663706</v>
      </c>
      <c r="AX102">
        <v>86.283185840707958</v>
      </c>
    </row>
    <row r="103" spans="2:50" x14ac:dyDescent="0.2">
      <c r="B103" t="s">
        <v>30</v>
      </c>
      <c r="C103" t="str">
        <f>$M$24</f>
        <v>At(Ct)2</v>
      </c>
      <c r="D103">
        <f>$C$26</f>
        <v>0</v>
      </c>
      <c r="E103">
        <f>M26</f>
        <v>533333.33333333337</v>
      </c>
      <c r="F103">
        <f>(E104-E103)</f>
        <v>7566666.666666667</v>
      </c>
      <c r="G103">
        <f>((D104-D103)*(E104-E103))/2+(D104-D103)*E103</f>
        <v>4316666.666666667</v>
      </c>
      <c r="AS103" t="s">
        <v>145</v>
      </c>
      <c r="AT103">
        <v>2</v>
      </c>
      <c r="AU103">
        <v>7</v>
      </c>
      <c r="AV103">
        <v>6.2</v>
      </c>
      <c r="AW103">
        <v>82.30088495575221</v>
      </c>
      <c r="AX103">
        <v>81.195691346654385</v>
      </c>
    </row>
    <row r="104" spans="2:50" x14ac:dyDescent="0.2">
      <c r="B104" t="s">
        <v>30</v>
      </c>
      <c r="C104" t="str">
        <f t="shared" ref="C104:C109" si="35">$M$24</f>
        <v>At(Ct)2</v>
      </c>
      <c r="D104">
        <f>$C$27</f>
        <v>1</v>
      </c>
      <c r="E104">
        <f t="shared" ref="E104:E109" si="36">M27</f>
        <v>8100000</v>
      </c>
      <c r="F104">
        <f>(E105-E104)</f>
        <v>11900000</v>
      </c>
      <c r="G104">
        <f>((D105-D104)*(E105-E104))/2+(D105-D104)*E104</f>
        <v>14050000</v>
      </c>
      <c r="AS104" t="s">
        <v>145</v>
      </c>
      <c r="AT104">
        <v>2</v>
      </c>
      <c r="AU104">
        <v>8</v>
      </c>
      <c r="AV104">
        <v>5.9</v>
      </c>
      <c r="AW104">
        <v>80.090497737556561</v>
      </c>
    </row>
    <row r="105" spans="2:50" x14ac:dyDescent="0.2">
      <c r="B105" t="s">
        <v>30</v>
      </c>
      <c r="C105" t="str">
        <f t="shared" si="35"/>
        <v>At(Ct)2</v>
      </c>
      <c r="D105">
        <v>2</v>
      </c>
      <c r="E105">
        <f t="shared" si="36"/>
        <v>20000000</v>
      </c>
      <c r="F105">
        <f>(E106-E105)</f>
        <v>150000000</v>
      </c>
      <c r="G105">
        <f>((D106-D105)*(E106-E105))/2+(D106-D105)*E105</f>
        <v>95000000</v>
      </c>
      <c r="AM105" t="s">
        <v>214</v>
      </c>
      <c r="AN105" t="s">
        <v>204</v>
      </c>
      <c r="AO105" t="s">
        <v>205</v>
      </c>
      <c r="AP105" t="s">
        <v>206</v>
      </c>
      <c r="AS105" t="s">
        <v>145</v>
      </c>
      <c r="AT105">
        <v>3</v>
      </c>
      <c r="AU105">
        <v>0</v>
      </c>
      <c r="AV105">
        <v>8.1333333333333329</v>
      </c>
      <c r="AW105">
        <v>100</v>
      </c>
      <c r="AX105">
        <v>99.375</v>
      </c>
    </row>
    <row r="106" spans="2:50" x14ac:dyDescent="0.2">
      <c r="B106" t="s">
        <v>30</v>
      </c>
      <c r="C106" t="str">
        <f t="shared" si="35"/>
        <v>At(Ct)2</v>
      </c>
      <c r="D106">
        <f>C$29</f>
        <v>3</v>
      </c>
      <c r="E106">
        <f t="shared" si="36"/>
        <v>170000000</v>
      </c>
      <c r="G106">
        <f t="shared" ref="G106:G107" si="37">((D107-D106)*(E107-E106))/2+(D107-D106)*E106</f>
        <v>585000000</v>
      </c>
      <c r="AM106">
        <v>0</v>
      </c>
      <c r="AN106">
        <v>8.1333333333333329</v>
      </c>
      <c r="AO106">
        <v>8.1333333333333329</v>
      </c>
      <c r="AP106">
        <v>8.1333333333333329</v>
      </c>
      <c r="AQ106">
        <v>8.1333333333333329</v>
      </c>
      <c r="AS106" t="s">
        <v>145</v>
      </c>
      <c r="AT106">
        <v>3</v>
      </c>
      <c r="AU106">
        <v>1</v>
      </c>
      <c r="AV106">
        <v>7.9</v>
      </c>
      <c r="AW106">
        <v>98.75</v>
      </c>
      <c r="AX106">
        <v>98.302038626609445</v>
      </c>
    </row>
    <row r="107" spans="2:50" x14ac:dyDescent="0.2">
      <c r="B107" t="s">
        <v>30</v>
      </c>
      <c r="C107" t="str">
        <f t="shared" si="35"/>
        <v>At(Ct)2</v>
      </c>
      <c r="D107">
        <f>C$30</f>
        <v>6</v>
      </c>
      <c r="E107">
        <f t="shared" si="36"/>
        <v>220000000</v>
      </c>
      <c r="G107">
        <f t="shared" si="37"/>
        <v>280000000</v>
      </c>
      <c r="AM107">
        <v>1</v>
      </c>
      <c r="AN107">
        <v>8</v>
      </c>
      <c r="AO107">
        <v>7.9</v>
      </c>
      <c r="AP107">
        <v>7.9</v>
      </c>
      <c r="AQ107">
        <v>7.9333333333333336</v>
      </c>
      <c r="AS107" t="s">
        <v>145</v>
      </c>
      <c r="AT107">
        <v>3</v>
      </c>
      <c r="AU107">
        <v>2</v>
      </c>
      <c r="AV107">
        <v>7.6</v>
      </c>
      <c r="AW107">
        <v>97.85407725321889</v>
      </c>
      <c r="AX107">
        <v>96.625783396483925</v>
      </c>
    </row>
    <row r="108" spans="2:50" x14ac:dyDescent="0.2">
      <c r="B108" t="s">
        <v>30</v>
      </c>
      <c r="C108" t="str">
        <f t="shared" si="35"/>
        <v>At(Ct)2</v>
      </c>
      <c r="D108">
        <f>C$31</f>
        <v>7</v>
      </c>
      <c r="E108">
        <f t="shared" si="36"/>
        <v>340000000</v>
      </c>
      <c r="G108">
        <f>((D109-D108)*(E109-E108))/2+(D109-D108)*E108</f>
        <v>220000000</v>
      </c>
      <c r="AM108">
        <v>2</v>
      </c>
      <c r="AN108">
        <v>7.4</v>
      </c>
      <c r="AO108">
        <v>7.8</v>
      </c>
      <c r="AP108">
        <v>7.6</v>
      </c>
      <c r="AQ108">
        <v>7.5999999999999988</v>
      </c>
      <c r="AS108" t="s">
        <v>145</v>
      </c>
      <c r="AT108">
        <v>3</v>
      </c>
      <c r="AU108">
        <v>3</v>
      </c>
      <c r="AV108">
        <v>7.6</v>
      </c>
      <c r="AW108">
        <v>95.39748953974896</v>
      </c>
      <c r="AX108">
        <v>276.50331395564115</v>
      </c>
    </row>
    <row r="109" spans="2:50" x14ac:dyDescent="0.2">
      <c r="B109" t="s">
        <v>30</v>
      </c>
      <c r="C109" t="str">
        <f t="shared" si="35"/>
        <v>At(Ct)2</v>
      </c>
      <c r="D109">
        <f>C$32</f>
        <v>8</v>
      </c>
      <c r="E109">
        <f t="shared" si="36"/>
        <v>100000000</v>
      </c>
      <c r="AM109">
        <v>3</v>
      </c>
      <c r="AN109">
        <v>7.6</v>
      </c>
      <c r="AO109">
        <v>7.5</v>
      </c>
      <c r="AP109">
        <v>7.6</v>
      </c>
      <c r="AQ109">
        <v>7.5666666666666664</v>
      </c>
      <c r="AS109" t="s">
        <v>145</v>
      </c>
      <c r="AT109">
        <v>3</v>
      </c>
      <c r="AU109">
        <v>6</v>
      </c>
      <c r="AV109">
        <v>6.7</v>
      </c>
      <c r="AW109">
        <v>88.938053097345133</v>
      </c>
      <c r="AX109">
        <v>88.274336283185846</v>
      </c>
    </row>
    <row r="110" spans="2:50" x14ac:dyDescent="0.2">
      <c r="B110" t="s">
        <v>30</v>
      </c>
      <c r="C110" t="str">
        <f>$N$24</f>
        <v>At(Ct)3</v>
      </c>
      <c r="D110">
        <f>$C$26</f>
        <v>0</v>
      </c>
      <c r="E110">
        <f>N26</f>
        <v>533333.33333333337</v>
      </c>
      <c r="F110">
        <f>(E111-E110)</f>
        <v>5366666.666666667</v>
      </c>
      <c r="G110">
        <f>((D111-D110)*(E111-E110))/2+(D111-D110)*E110</f>
        <v>3216666.666666667</v>
      </c>
      <c r="AM110">
        <v>6</v>
      </c>
      <c r="AN110">
        <v>7.2</v>
      </c>
      <c r="AO110">
        <v>7</v>
      </c>
      <c r="AP110">
        <v>7.2</v>
      </c>
      <c r="AQ110">
        <v>7.1333333333333329</v>
      </c>
      <c r="AS110" t="s">
        <v>145</v>
      </c>
      <c r="AT110">
        <v>3</v>
      </c>
      <c r="AU110">
        <v>7</v>
      </c>
      <c r="AV110">
        <v>6.6</v>
      </c>
      <c r="AW110">
        <v>87.610619469026545</v>
      </c>
      <c r="AX110">
        <v>83.850558603291546</v>
      </c>
    </row>
    <row r="111" spans="2:50" x14ac:dyDescent="0.2">
      <c r="B111" t="s">
        <v>30</v>
      </c>
      <c r="C111" t="str">
        <f t="shared" ref="C111:C116" si="38">$N$24</f>
        <v>At(Ct)3</v>
      </c>
      <c r="D111">
        <f>$C$27</f>
        <v>1</v>
      </c>
      <c r="E111">
        <f t="shared" ref="E111:E116" si="39">N27</f>
        <v>5900000</v>
      </c>
      <c r="F111">
        <f>(E112-E111)</f>
        <v>12100000</v>
      </c>
      <c r="G111">
        <f>((D112-D111)*(E112-E111))/2+(D112-D111)*E111</f>
        <v>11950000</v>
      </c>
      <c r="AM111">
        <v>7</v>
      </c>
      <c r="AN111">
        <v>6.7</v>
      </c>
      <c r="AO111">
        <v>6.9</v>
      </c>
      <c r="AP111">
        <v>6.6</v>
      </c>
      <c r="AQ111">
        <v>6.7333333333333343</v>
      </c>
      <c r="AS111" t="s">
        <v>145</v>
      </c>
      <c r="AT111">
        <v>3</v>
      </c>
      <c r="AU111">
        <v>8</v>
      </c>
      <c r="AV111">
        <v>5.9</v>
      </c>
      <c r="AW111">
        <v>80.090497737556561</v>
      </c>
    </row>
    <row r="112" spans="2:50" x14ac:dyDescent="0.2">
      <c r="B112" t="s">
        <v>30</v>
      </c>
      <c r="C112" t="str">
        <f t="shared" si="38"/>
        <v>At(Ct)3</v>
      </c>
      <c r="D112">
        <v>2</v>
      </c>
      <c r="E112">
        <f t="shared" si="39"/>
        <v>18000000</v>
      </c>
      <c r="F112">
        <f>(E113-E112)</f>
        <v>182000000</v>
      </c>
      <c r="G112">
        <f>((D113-D112)*(E113-E112))/2+(D113-D112)*E112</f>
        <v>109000000</v>
      </c>
      <c r="AM112">
        <v>8</v>
      </c>
      <c r="AN112">
        <v>6.5</v>
      </c>
      <c r="AO112">
        <v>6.4</v>
      </c>
      <c r="AP112">
        <v>6.1</v>
      </c>
      <c r="AQ112">
        <v>6.333333333333333</v>
      </c>
      <c r="AS112" t="s">
        <v>211</v>
      </c>
      <c r="AT112">
        <v>1</v>
      </c>
      <c r="AU112">
        <v>0</v>
      </c>
      <c r="AV112">
        <v>8.1333333333333329</v>
      </c>
      <c r="AW112">
        <v>100</v>
      </c>
      <c r="AX112">
        <v>99.375</v>
      </c>
    </row>
    <row r="113" spans="2:50" x14ac:dyDescent="0.2">
      <c r="B113" t="s">
        <v>30</v>
      </c>
      <c r="C113" t="str">
        <f t="shared" si="38"/>
        <v>At(Ct)3</v>
      </c>
      <c r="D113">
        <f>C$29</f>
        <v>3</v>
      </c>
      <c r="E113">
        <f t="shared" si="39"/>
        <v>200000000</v>
      </c>
      <c r="G113">
        <f t="shared" ref="G113:G114" si="40">((D114-D113)*(E114-E113))/2+(D114-D113)*E113</f>
        <v>705000000</v>
      </c>
      <c r="AS113" t="s">
        <v>211</v>
      </c>
      <c r="AT113">
        <v>1</v>
      </c>
      <c r="AU113">
        <v>1</v>
      </c>
      <c r="AV113">
        <v>7.9</v>
      </c>
      <c r="AW113">
        <v>98.75</v>
      </c>
      <c r="AX113">
        <v>98.945815450643778</v>
      </c>
    </row>
    <row r="114" spans="2:50" x14ac:dyDescent="0.2">
      <c r="B114" t="s">
        <v>30</v>
      </c>
      <c r="C114" t="str">
        <f t="shared" si="38"/>
        <v>At(Ct)3</v>
      </c>
      <c r="D114">
        <f>C$30</f>
        <v>6</v>
      </c>
      <c r="E114">
        <f t="shared" si="39"/>
        <v>270000000</v>
      </c>
      <c r="G114">
        <f t="shared" si="40"/>
        <v>255000000</v>
      </c>
      <c r="AS114" t="s">
        <v>211</v>
      </c>
      <c r="AT114">
        <v>1</v>
      </c>
      <c r="AU114">
        <v>2</v>
      </c>
      <c r="AV114">
        <v>7.7</v>
      </c>
      <c r="AW114">
        <v>99.141630901287556</v>
      </c>
      <c r="AX114">
        <v>96.641945157756751</v>
      </c>
    </row>
    <row r="115" spans="2:50" x14ac:dyDescent="0.2">
      <c r="B115" t="s">
        <v>30</v>
      </c>
      <c r="C115" t="str">
        <f t="shared" si="38"/>
        <v>At(Ct)3</v>
      </c>
      <c r="D115">
        <f>C$31</f>
        <v>7</v>
      </c>
      <c r="E115">
        <f t="shared" si="39"/>
        <v>240000000</v>
      </c>
      <c r="G115">
        <f>((D116-D115)*(E116-E115))/2+(D116-D115)*E115</f>
        <v>250000000</v>
      </c>
      <c r="AS115" t="s">
        <v>211</v>
      </c>
      <c r="AT115">
        <v>1</v>
      </c>
      <c r="AU115">
        <v>3</v>
      </c>
      <c r="AV115">
        <v>7.5</v>
      </c>
      <c r="AW115">
        <v>94.142259414225947</v>
      </c>
      <c r="AX115">
        <v>276.61161920983449</v>
      </c>
    </row>
    <row r="116" spans="2:50" x14ac:dyDescent="0.2">
      <c r="B116" t="s">
        <v>30</v>
      </c>
      <c r="C116" t="str">
        <f t="shared" si="38"/>
        <v>At(Ct)3</v>
      </c>
      <c r="D116">
        <f>C$32</f>
        <v>8</v>
      </c>
      <c r="E116">
        <f t="shared" si="39"/>
        <v>260000000</v>
      </c>
      <c r="AM116" t="s">
        <v>215</v>
      </c>
      <c r="AN116" t="s">
        <v>204</v>
      </c>
      <c r="AO116" t="s">
        <v>205</v>
      </c>
      <c r="AP116" t="s">
        <v>206</v>
      </c>
      <c r="AS116" t="s">
        <v>211</v>
      </c>
      <c r="AT116">
        <v>1</v>
      </c>
      <c r="AU116">
        <v>6</v>
      </c>
      <c r="AV116">
        <v>6.8</v>
      </c>
      <c r="AW116">
        <v>90.265486725663706</v>
      </c>
      <c r="AX116">
        <v>89.601769911504419</v>
      </c>
    </row>
    <row r="117" spans="2:50" x14ac:dyDescent="0.2">
      <c r="B117" t="s">
        <v>30</v>
      </c>
      <c r="C117" t="str">
        <f>$O$24</f>
        <v>At(Ct)4</v>
      </c>
      <c r="D117">
        <f>$C$26</f>
        <v>0</v>
      </c>
      <c r="E117">
        <f>O26</f>
        <v>533333.33333333337</v>
      </c>
      <c r="F117">
        <f>(E118-E117)</f>
        <v>5266666.666666667</v>
      </c>
      <c r="G117">
        <f>((D118-D117)*(E118-E117))/2+(D118-D117)*E117</f>
        <v>3166666.666666667</v>
      </c>
      <c r="AM117">
        <v>0</v>
      </c>
      <c r="AN117">
        <v>8.1333333333333329</v>
      </c>
      <c r="AO117">
        <v>8.1333333333333329</v>
      </c>
      <c r="AP117">
        <v>8.1333333333333329</v>
      </c>
      <c r="AQ117">
        <v>8.1333333333333329</v>
      </c>
      <c r="AS117" t="s">
        <v>211</v>
      </c>
      <c r="AT117">
        <v>1</v>
      </c>
      <c r="AU117">
        <v>7</v>
      </c>
      <c r="AV117">
        <v>6.7</v>
      </c>
      <c r="AW117">
        <v>88.938053097345133</v>
      </c>
      <c r="AX117">
        <v>85.193008449125045</v>
      </c>
    </row>
    <row r="118" spans="2:50" x14ac:dyDescent="0.2">
      <c r="B118" t="s">
        <v>30</v>
      </c>
      <c r="C118" t="str">
        <f t="shared" ref="C118:C123" si="41">$O$24</f>
        <v>At(Ct)4</v>
      </c>
      <c r="D118">
        <f>$C$27</f>
        <v>1</v>
      </c>
      <c r="E118">
        <f t="shared" ref="E118:E123" si="42">O27</f>
        <v>5800000</v>
      </c>
      <c r="F118">
        <f>(E119-E118)</f>
        <v>30200000</v>
      </c>
      <c r="G118">
        <f>((D119-D118)*(E119-E118))/2+(D119-D118)*E118</f>
        <v>20900000</v>
      </c>
      <c r="AM118">
        <v>1</v>
      </c>
      <c r="AN118">
        <v>8.1</v>
      </c>
      <c r="AO118">
        <v>8.6</v>
      </c>
      <c r="AP118">
        <v>8</v>
      </c>
      <c r="AQ118">
        <v>8.2333333333333325</v>
      </c>
      <c r="AS118" t="s">
        <v>211</v>
      </c>
      <c r="AT118">
        <v>1</v>
      </c>
      <c r="AU118">
        <v>8</v>
      </c>
      <c r="AV118">
        <v>6</v>
      </c>
      <c r="AW118">
        <v>81.447963800904972</v>
      </c>
    </row>
    <row r="119" spans="2:50" x14ac:dyDescent="0.2">
      <c r="B119" t="s">
        <v>30</v>
      </c>
      <c r="C119" t="str">
        <f t="shared" si="41"/>
        <v>At(Ct)4</v>
      </c>
      <c r="D119">
        <v>2</v>
      </c>
      <c r="E119">
        <f t="shared" si="42"/>
        <v>36000000</v>
      </c>
      <c r="F119">
        <f>(E120-E119)</f>
        <v>144000000</v>
      </c>
      <c r="G119">
        <f>((D120-D119)*(E120-E119))/2+(D120-D119)*E119</f>
        <v>108000000</v>
      </c>
      <c r="AM119">
        <v>2</v>
      </c>
      <c r="AN119">
        <v>7.6</v>
      </c>
      <c r="AO119">
        <v>8.1999999999999993</v>
      </c>
      <c r="AP119">
        <v>8</v>
      </c>
      <c r="AQ119">
        <v>7.9333333333333327</v>
      </c>
      <c r="AS119" t="s">
        <v>211</v>
      </c>
      <c r="AT119">
        <v>2</v>
      </c>
      <c r="AU119">
        <v>0</v>
      </c>
      <c r="AV119">
        <v>8.1333333333333329</v>
      </c>
      <c r="AW119">
        <v>100</v>
      </c>
      <c r="AX119">
        <v>99.375</v>
      </c>
    </row>
    <row r="120" spans="2:50" x14ac:dyDescent="0.2">
      <c r="B120" t="s">
        <v>30</v>
      </c>
      <c r="C120" t="str">
        <f t="shared" si="41"/>
        <v>At(Ct)4</v>
      </c>
      <c r="D120">
        <f>C$29</f>
        <v>3</v>
      </c>
      <c r="E120">
        <f t="shared" si="42"/>
        <v>180000000</v>
      </c>
      <c r="G120">
        <f t="shared" ref="G120:G121" si="43">((D121-D120)*(E121-E120))/2+(D121-D120)*E120</f>
        <v>765000000</v>
      </c>
      <c r="AM120">
        <v>3</v>
      </c>
      <c r="AN120">
        <v>8</v>
      </c>
      <c r="AO120">
        <v>7.8</v>
      </c>
      <c r="AP120">
        <v>7.8</v>
      </c>
      <c r="AQ120">
        <v>7.8666666666666671</v>
      </c>
      <c r="AS120" t="s">
        <v>211</v>
      </c>
      <c r="AT120">
        <v>2</v>
      </c>
      <c r="AU120">
        <v>1</v>
      </c>
      <c r="AV120">
        <v>7.9</v>
      </c>
      <c r="AW120">
        <v>98.75</v>
      </c>
      <c r="AX120">
        <v>98.945815450643778</v>
      </c>
    </row>
    <row r="121" spans="2:50" x14ac:dyDescent="0.2">
      <c r="B121" t="s">
        <v>30</v>
      </c>
      <c r="C121" t="str">
        <f t="shared" si="41"/>
        <v>At(Ct)4</v>
      </c>
      <c r="D121">
        <f>C$30</f>
        <v>6</v>
      </c>
      <c r="E121">
        <f t="shared" si="42"/>
        <v>330000000</v>
      </c>
      <c r="G121">
        <f t="shared" si="43"/>
        <v>305000000</v>
      </c>
      <c r="AM121">
        <v>6</v>
      </c>
      <c r="AN121">
        <v>7.6</v>
      </c>
      <c r="AO121">
        <v>7.4</v>
      </c>
      <c r="AP121">
        <v>7.5</v>
      </c>
      <c r="AQ121">
        <v>7.5</v>
      </c>
      <c r="AS121" t="s">
        <v>211</v>
      </c>
      <c r="AT121">
        <v>2</v>
      </c>
      <c r="AU121">
        <v>2</v>
      </c>
      <c r="AV121">
        <v>7.7</v>
      </c>
      <c r="AW121">
        <v>99.141630901287556</v>
      </c>
      <c r="AX121">
        <v>97.269560220518258</v>
      </c>
    </row>
    <row r="122" spans="2:50" x14ac:dyDescent="0.2">
      <c r="B122" t="s">
        <v>30</v>
      </c>
      <c r="C122" t="str">
        <f t="shared" si="41"/>
        <v>At(Ct)4</v>
      </c>
      <c r="D122">
        <f>C$31</f>
        <v>7</v>
      </c>
      <c r="E122">
        <f t="shared" si="42"/>
        <v>280000000</v>
      </c>
      <c r="G122">
        <f>((D123-D122)*(E123-E122))/2+(D123-D122)*E122</f>
        <v>225000000</v>
      </c>
      <c r="AM122">
        <v>7</v>
      </c>
      <c r="AN122">
        <v>7.4</v>
      </c>
      <c r="AO122">
        <v>7.3</v>
      </c>
      <c r="AP122">
        <v>7.4</v>
      </c>
      <c r="AQ122">
        <v>7.3666666666666671</v>
      </c>
      <c r="AS122" t="s">
        <v>211</v>
      </c>
      <c r="AT122">
        <v>2</v>
      </c>
      <c r="AU122">
        <v>3</v>
      </c>
      <c r="AV122">
        <v>7.6</v>
      </c>
      <c r="AW122">
        <v>95.39748953974896</v>
      </c>
      <c r="AX122">
        <v>278.49446439811902</v>
      </c>
    </row>
    <row r="123" spans="2:50" x14ac:dyDescent="0.2">
      <c r="B123" t="s">
        <v>30</v>
      </c>
      <c r="C123" t="str">
        <f t="shared" si="41"/>
        <v>At(Ct)4</v>
      </c>
      <c r="D123">
        <f>C$32</f>
        <v>8</v>
      </c>
      <c r="E123">
        <f t="shared" si="42"/>
        <v>170000000</v>
      </c>
      <c r="AM123">
        <v>8</v>
      </c>
      <c r="AN123">
        <v>7.4</v>
      </c>
      <c r="AO123">
        <v>7.1</v>
      </c>
      <c r="AP123">
        <v>7.2</v>
      </c>
      <c r="AQ123">
        <v>7.2333333333333334</v>
      </c>
      <c r="AS123" t="s">
        <v>211</v>
      </c>
      <c r="AT123">
        <v>2</v>
      </c>
      <c r="AU123">
        <v>6</v>
      </c>
      <c r="AV123">
        <v>6.8</v>
      </c>
      <c r="AW123">
        <v>90.265486725663706</v>
      </c>
      <c r="AX123">
        <v>89.601769911504419</v>
      </c>
    </row>
    <row r="124" spans="2:50" x14ac:dyDescent="0.2">
      <c r="B124" t="s">
        <v>30</v>
      </c>
      <c r="C124" t="str">
        <f>$P$24</f>
        <v>Ct(At)1</v>
      </c>
      <c r="D124">
        <f>$C$26</f>
        <v>0</v>
      </c>
      <c r="E124">
        <f>P26</f>
        <v>800000</v>
      </c>
      <c r="F124">
        <f>(E125-E124)</f>
        <v>1300000</v>
      </c>
      <c r="G124">
        <f>((D125-D124)*(E125-E124))/2+(D125-D124)*E124</f>
        <v>1450000</v>
      </c>
      <c r="AS124" t="s">
        <v>211</v>
      </c>
      <c r="AT124">
        <v>2</v>
      </c>
      <c r="AU124">
        <v>7</v>
      </c>
      <c r="AV124">
        <v>6.7</v>
      </c>
      <c r="AW124">
        <v>88.938053097345133</v>
      </c>
      <c r="AX124">
        <v>86.550474512473471</v>
      </c>
    </row>
    <row r="125" spans="2:50" x14ac:dyDescent="0.2">
      <c r="B125" t="s">
        <v>30</v>
      </c>
      <c r="C125" t="str">
        <f t="shared" ref="C125:C130" si="44">$P$24</f>
        <v>Ct(At)1</v>
      </c>
      <c r="D125">
        <f>$C$27</f>
        <v>1</v>
      </c>
      <c r="E125">
        <f t="shared" ref="E125:E130" si="45">P27</f>
        <v>2100000</v>
      </c>
      <c r="F125">
        <f>(E126-E125)</f>
        <v>900000</v>
      </c>
      <c r="G125">
        <f>((D126-D125)*(E126-E125))/2+(D126-D125)*E125</f>
        <v>2550000</v>
      </c>
      <c r="AS125" t="s">
        <v>211</v>
      </c>
      <c r="AT125">
        <v>2</v>
      </c>
      <c r="AU125">
        <v>8</v>
      </c>
      <c r="AV125">
        <v>6.2</v>
      </c>
      <c r="AW125">
        <v>84.162895927601809</v>
      </c>
    </row>
    <row r="126" spans="2:50" x14ac:dyDescent="0.2">
      <c r="B126" t="s">
        <v>30</v>
      </c>
      <c r="C126" t="str">
        <f t="shared" si="44"/>
        <v>Ct(At)1</v>
      </c>
      <c r="D126">
        <v>2</v>
      </c>
      <c r="E126">
        <f t="shared" si="45"/>
        <v>3000000</v>
      </c>
      <c r="F126">
        <f>(E127-E126)</f>
        <v>400000</v>
      </c>
      <c r="G126">
        <f>((D127-D126)*(E127-E126))/2+(D127-D126)*E126</f>
        <v>3200000</v>
      </c>
      <c r="AS126" t="s">
        <v>211</v>
      </c>
      <c r="AT126">
        <v>3</v>
      </c>
      <c r="AU126">
        <v>0</v>
      </c>
      <c r="AV126">
        <v>8.1333333333333329</v>
      </c>
      <c r="AW126">
        <v>100</v>
      </c>
      <c r="AX126">
        <v>99.375</v>
      </c>
    </row>
    <row r="127" spans="2:50" x14ac:dyDescent="0.2">
      <c r="B127" t="s">
        <v>30</v>
      </c>
      <c r="C127" t="str">
        <f t="shared" si="44"/>
        <v>Ct(At)1</v>
      </c>
      <c r="D127">
        <f>C$29</f>
        <v>3</v>
      </c>
      <c r="E127">
        <f t="shared" si="45"/>
        <v>3400000</v>
      </c>
      <c r="G127">
        <f t="shared" ref="G127:G128" si="46">((D128-D127)*(E128-E127))/2+(D128-D127)*E127</f>
        <v>12750000</v>
      </c>
      <c r="AM127" t="s">
        <v>217</v>
      </c>
      <c r="AN127" t="s">
        <v>204</v>
      </c>
      <c r="AO127" t="s">
        <v>205</v>
      </c>
      <c r="AP127" t="s">
        <v>206</v>
      </c>
      <c r="AS127" t="s">
        <v>211</v>
      </c>
      <c r="AT127">
        <v>3</v>
      </c>
      <c r="AU127">
        <v>1</v>
      </c>
      <c r="AV127">
        <v>7.9</v>
      </c>
      <c r="AW127">
        <v>98.75</v>
      </c>
      <c r="AX127">
        <v>98.945815450643778</v>
      </c>
    </row>
    <row r="128" spans="2:50" x14ac:dyDescent="0.2">
      <c r="B128" t="s">
        <v>30</v>
      </c>
      <c r="C128" t="str">
        <f t="shared" si="44"/>
        <v>Ct(At)1</v>
      </c>
      <c r="D128">
        <f>C$30</f>
        <v>6</v>
      </c>
      <c r="E128">
        <f t="shared" si="45"/>
        <v>5100000</v>
      </c>
      <c r="G128">
        <f t="shared" si="46"/>
        <v>4800000</v>
      </c>
      <c r="AM128">
        <v>0</v>
      </c>
      <c r="AN128">
        <v>8.1333333333333329</v>
      </c>
      <c r="AO128">
        <v>8.1333333333333329</v>
      </c>
      <c r="AP128">
        <v>8.1333333333333329</v>
      </c>
      <c r="AQ128">
        <v>8.1333333333333329</v>
      </c>
      <c r="AS128" t="s">
        <v>211</v>
      </c>
      <c r="AT128">
        <v>3</v>
      </c>
      <c r="AU128">
        <v>2</v>
      </c>
      <c r="AV128">
        <v>7.7</v>
      </c>
      <c r="AW128">
        <v>99.141630901287556</v>
      </c>
      <c r="AX128">
        <v>97.897175283279765</v>
      </c>
    </row>
    <row r="129" spans="2:50" x14ac:dyDescent="0.2">
      <c r="B129" t="s">
        <v>30</v>
      </c>
      <c r="C129" t="str">
        <f t="shared" si="44"/>
        <v>Ct(At)1</v>
      </c>
      <c r="D129">
        <f>C$31</f>
        <v>7</v>
      </c>
      <c r="E129">
        <f t="shared" si="45"/>
        <v>4500000</v>
      </c>
      <c r="G129">
        <f>((D130-D129)*(E130-E129))/2+(D130-D129)*E129</f>
        <v>5850000</v>
      </c>
      <c r="AM129">
        <v>1</v>
      </c>
      <c r="AN129">
        <v>8</v>
      </c>
      <c r="AO129">
        <v>8</v>
      </c>
      <c r="AP129">
        <v>8</v>
      </c>
      <c r="AQ129">
        <v>8</v>
      </c>
      <c r="AS129" t="s">
        <v>211</v>
      </c>
      <c r="AT129">
        <v>3</v>
      </c>
      <c r="AU129">
        <v>3</v>
      </c>
      <c r="AV129">
        <v>7.7</v>
      </c>
      <c r="AW129">
        <v>96.652719665271974</v>
      </c>
      <c r="AX129">
        <v>282.36846002888137</v>
      </c>
    </row>
    <row r="130" spans="2:50" x14ac:dyDescent="0.2">
      <c r="B130" t="s">
        <v>30</v>
      </c>
      <c r="C130" t="str">
        <f t="shared" si="44"/>
        <v>Ct(At)1</v>
      </c>
      <c r="D130">
        <f>C$32</f>
        <v>8</v>
      </c>
      <c r="E130">
        <f t="shared" si="45"/>
        <v>7200000</v>
      </c>
      <c r="AM130">
        <v>2</v>
      </c>
      <c r="AN130">
        <v>7.4</v>
      </c>
      <c r="AO130">
        <v>7.2</v>
      </c>
      <c r="AP130">
        <v>7.2</v>
      </c>
      <c r="AQ130">
        <v>7.2666666666666666</v>
      </c>
      <c r="AS130" t="s">
        <v>211</v>
      </c>
      <c r="AT130">
        <v>3</v>
      </c>
      <c r="AU130">
        <v>6</v>
      </c>
      <c r="AV130">
        <v>6.9</v>
      </c>
      <c r="AW130">
        <v>91.592920353982294</v>
      </c>
      <c r="AX130">
        <v>88.938053097345119</v>
      </c>
    </row>
    <row r="131" spans="2:50" x14ac:dyDescent="0.2">
      <c r="B131" t="s">
        <v>30</v>
      </c>
      <c r="C131" t="str">
        <f>$Q$24</f>
        <v>Ct(At)2</v>
      </c>
      <c r="D131">
        <f>$C$26</f>
        <v>0</v>
      </c>
      <c r="E131">
        <f>Q26</f>
        <v>800000</v>
      </c>
      <c r="F131">
        <f>(E132-E131)</f>
        <v>800000</v>
      </c>
      <c r="G131">
        <f>((D132-D131)*(E132-E131))/2+(D132-D131)*E131</f>
        <v>1200000</v>
      </c>
      <c r="AM131">
        <v>3</v>
      </c>
      <c r="AN131">
        <v>7.5</v>
      </c>
      <c r="AO131">
        <v>7.5</v>
      </c>
      <c r="AP131">
        <v>7.5</v>
      </c>
      <c r="AQ131">
        <v>7.5</v>
      </c>
      <c r="AS131" t="s">
        <v>211</v>
      </c>
      <c r="AT131">
        <v>3</v>
      </c>
      <c r="AU131">
        <v>7</v>
      </c>
      <c r="AV131">
        <v>6.5</v>
      </c>
      <c r="AW131">
        <v>86.283185840707958</v>
      </c>
      <c r="AX131">
        <v>85.223040884154884</v>
      </c>
    </row>
    <row r="132" spans="2:50" x14ac:dyDescent="0.2">
      <c r="B132" t="s">
        <v>30</v>
      </c>
      <c r="C132" t="str">
        <f t="shared" ref="C132:C137" si="47">$Q$24</f>
        <v>Ct(At)2</v>
      </c>
      <c r="D132">
        <f>$C$27</f>
        <v>1</v>
      </c>
      <c r="E132">
        <f t="shared" ref="E132:E137" si="48">Q27</f>
        <v>1600000</v>
      </c>
      <c r="F132">
        <f>(E133-E132)</f>
        <v>2200000</v>
      </c>
      <c r="G132">
        <f>((D133-D132)*(E133-E132))/2+(D133-D132)*E132</f>
        <v>2700000</v>
      </c>
      <c r="AM132">
        <v>6</v>
      </c>
      <c r="AN132">
        <v>6.5</v>
      </c>
      <c r="AO132">
        <v>6.3</v>
      </c>
      <c r="AP132">
        <v>6.4</v>
      </c>
      <c r="AQ132">
        <v>6.4000000000000012</v>
      </c>
      <c r="AS132" t="s">
        <v>211</v>
      </c>
      <c r="AT132">
        <v>3</v>
      </c>
      <c r="AU132">
        <v>8</v>
      </c>
      <c r="AV132">
        <v>6.2</v>
      </c>
      <c r="AW132">
        <v>84.162895927601809</v>
      </c>
    </row>
    <row r="133" spans="2:50" x14ac:dyDescent="0.2">
      <c r="B133" t="s">
        <v>30</v>
      </c>
      <c r="C133" t="str">
        <f t="shared" si="47"/>
        <v>Ct(At)2</v>
      </c>
      <c r="D133">
        <v>2</v>
      </c>
      <c r="E133">
        <f t="shared" si="48"/>
        <v>3800000</v>
      </c>
      <c r="F133">
        <f>(E134-E133)</f>
        <v>-700000</v>
      </c>
      <c r="G133">
        <f>((D134-D133)*(E134-E133))/2+(D134-D133)*E133</f>
        <v>3450000</v>
      </c>
      <c r="AM133">
        <v>7</v>
      </c>
      <c r="AN133">
        <v>6.1</v>
      </c>
      <c r="AO133">
        <v>6</v>
      </c>
      <c r="AP133">
        <v>6.1</v>
      </c>
      <c r="AQ133">
        <v>6.0666666666666664</v>
      </c>
      <c r="AS133" t="s">
        <v>212</v>
      </c>
      <c r="AT133">
        <v>1</v>
      </c>
      <c r="AU133">
        <v>0</v>
      </c>
      <c r="AV133">
        <v>8.1333333333333329</v>
      </c>
      <c r="AW133">
        <v>100</v>
      </c>
      <c r="AX133">
        <v>99.375</v>
      </c>
    </row>
    <row r="134" spans="2:50" x14ac:dyDescent="0.2">
      <c r="B134" t="s">
        <v>30</v>
      </c>
      <c r="C134" t="str">
        <f t="shared" si="47"/>
        <v>Ct(At)2</v>
      </c>
      <c r="D134">
        <f>C$29</f>
        <v>3</v>
      </c>
      <c r="E134">
        <f t="shared" si="48"/>
        <v>3100000</v>
      </c>
      <c r="G134">
        <f t="shared" ref="G134:G135" si="49">((D135-D134)*(E135-E134))/2+(D135-D134)*E134</f>
        <v>12900000</v>
      </c>
      <c r="AM134">
        <v>8</v>
      </c>
      <c r="AN134">
        <v>5.8</v>
      </c>
      <c r="AO134">
        <v>5.8</v>
      </c>
      <c r="AP134">
        <v>6</v>
      </c>
      <c r="AQ134">
        <v>5.8666666666666671</v>
      </c>
      <c r="AS134" t="s">
        <v>212</v>
      </c>
      <c r="AT134">
        <v>1</v>
      </c>
      <c r="AU134">
        <v>1</v>
      </c>
      <c r="AV134">
        <v>7.9</v>
      </c>
      <c r="AW134">
        <v>98.75</v>
      </c>
      <c r="AX134">
        <v>100.23336909871244</v>
      </c>
    </row>
    <row r="135" spans="2:50" x14ac:dyDescent="0.2">
      <c r="B135" t="s">
        <v>30</v>
      </c>
      <c r="C135" t="str">
        <f t="shared" si="47"/>
        <v>Ct(At)2</v>
      </c>
      <c r="D135">
        <f>C$30</f>
        <v>6</v>
      </c>
      <c r="E135">
        <f t="shared" si="48"/>
        <v>5500000</v>
      </c>
      <c r="G135">
        <f t="shared" si="49"/>
        <v>6000000</v>
      </c>
      <c r="AS135" t="s">
        <v>212</v>
      </c>
      <c r="AT135">
        <v>1</v>
      </c>
      <c r="AU135">
        <v>2</v>
      </c>
      <c r="AV135">
        <v>7.9</v>
      </c>
      <c r="AW135">
        <v>101.7167381974249</v>
      </c>
      <c r="AX135">
        <v>98.557113868586924</v>
      </c>
    </row>
    <row r="136" spans="2:50" x14ac:dyDescent="0.2">
      <c r="B136" t="s">
        <v>30</v>
      </c>
      <c r="C136" t="str">
        <f t="shared" si="47"/>
        <v>Ct(At)2</v>
      </c>
      <c r="D136">
        <f>C$31</f>
        <v>7</v>
      </c>
      <c r="E136">
        <f t="shared" si="48"/>
        <v>6500000</v>
      </c>
      <c r="G136">
        <f>((D137-D136)*(E137-E136))/2+(D137-D136)*E136</f>
        <v>5950000</v>
      </c>
      <c r="AS136" t="s">
        <v>212</v>
      </c>
      <c r="AT136">
        <v>1</v>
      </c>
      <c r="AU136">
        <v>3</v>
      </c>
      <c r="AV136">
        <v>7.6</v>
      </c>
      <c r="AW136">
        <v>95.39748953974896</v>
      </c>
      <c r="AX136">
        <v>280.4856148405969</v>
      </c>
    </row>
    <row r="137" spans="2:50" x14ac:dyDescent="0.2">
      <c r="B137" t="s">
        <v>30</v>
      </c>
      <c r="C137" t="str">
        <f t="shared" si="47"/>
        <v>Ct(At)2</v>
      </c>
      <c r="D137">
        <f>C$32</f>
        <v>8</v>
      </c>
      <c r="E137">
        <f t="shared" si="48"/>
        <v>5400000</v>
      </c>
      <c r="AS137" t="s">
        <v>212</v>
      </c>
      <c r="AT137">
        <v>1</v>
      </c>
      <c r="AU137">
        <v>6</v>
      </c>
      <c r="AV137">
        <v>6.9</v>
      </c>
      <c r="AW137">
        <v>91.592920353982294</v>
      </c>
      <c r="AX137">
        <v>90.929203539822993</v>
      </c>
    </row>
    <row r="138" spans="2:50" x14ac:dyDescent="0.2">
      <c r="B138" t="s">
        <v>30</v>
      </c>
      <c r="C138" t="str">
        <f>$R$24</f>
        <v>Ct(At)3</v>
      </c>
      <c r="D138">
        <f>$C$26</f>
        <v>0</v>
      </c>
      <c r="E138">
        <f>R26</f>
        <v>800000</v>
      </c>
      <c r="F138">
        <f>(E139-E138)</f>
        <v>2100000</v>
      </c>
      <c r="G138">
        <f>((D139-D138)*(E139-E138))/2+(D139-D138)*E138</f>
        <v>1850000</v>
      </c>
      <c r="AM138" t="s">
        <v>219</v>
      </c>
      <c r="AN138" t="s">
        <v>204</v>
      </c>
      <c r="AO138" t="s">
        <v>205</v>
      </c>
      <c r="AP138" t="s">
        <v>206</v>
      </c>
      <c r="AS138" t="s">
        <v>212</v>
      </c>
      <c r="AT138">
        <v>1</v>
      </c>
      <c r="AU138">
        <v>7</v>
      </c>
      <c r="AV138">
        <v>6.8</v>
      </c>
      <c r="AW138">
        <v>90.265486725663706</v>
      </c>
      <c r="AX138">
        <v>89.929123453329595</v>
      </c>
    </row>
    <row r="139" spans="2:50" x14ac:dyDescent="0.2">
      <c r="B139" t="s">
        <v>30</v>
      </c>
      <c r="C139" t="str">
        <f t="shared" ref="C139:C144" si="50">$R$24</f>
        <v>Ct(At)3</v>
      </c>
      <c r="D139">
        <f>$C$27</f>
        <v>1</v>
      </c>
      <c r="E139">
        <f t="shared" ref="E139:E144" si="51">R27</f>
        <v>2900000</v>
      </c>
      <c r="F139">
        <f>(E140-E139)</f>
        <v>-500000</v>
      </c>
      <c r="G139">
        <f>((D140-D139)*(E140-E139))/2+(D140-D139)*E139</f>
        <v>2650000</v>
      </c>
      <c r="AM139">
        <v>0</v>
      </c>
      <c r="AN139">
        <v>8.1333333333333329</v>
      </c>
      <c r="AO139">
        <v>8.1333333333333329</v>
      </c>
      <c r="AP139">
        <v>8.1333333333333329</v>
      </c>
      <c r="AQ139">
        <v>8.1333333333333329</v>
      </c>
      <c r="AS139" t="s">
        <v>212</v>
      </c>
      <c r="AT139">
        <v>1</v>
      </c>
      <c r="AU139">
        <v>8</v>
      </c>
      <c r="AV139">
        <v>6.6</v>
      </c>
      <c r="AW139">
        <v>89.592760180995469</v>
      </c>
    </row>
    <row r="140" spans="2:50" x14ac:dyDescent="0.2">
      <c r="B140" t="s">
        <v>30</v>
      </c>
      <c r="C140" t="str">
        <f t="shared" si="50"/>
        <v>Ct(At)3</v>
      </c>
      <c r="D140">
        <v>2</v>
      </c>
      <c r="E140">
        <f t="shared" si="51"/>
        <v>2400000</v>
      </c>
      <c r="F140">
        <f>(E141-E140)</f>
        <v>100000</v>
      </c>
      <c r="G140">
        <f>((D141-D140)*(E141-E140))/2+(D141-D140)*E140</f>
        <v>2450000</v>
      </c>
      <c r="AM140">
        <v>1</v>
      </c>
      <c r="AN140">
        <v>7.9</v>
      </c>
      <c r="AO140">
        <v>7.9</v>
      </c>
      <c r="AP140">
        <v>8.1999999999999993</v>
      </c>
      <c r="AQ140">
        <v>8</v>
      </c>
      <c r="AS140" t="s">
        <v>212</v>
      </c>
      <c r="AT140">
        <v>2</v>
      </c>
      <c r="AU140">
        <v>0</v>
      </c>
      <c r="AV140">
        <v>8.1333333333333329</v>
      </c>
      <c r="AW140">
        <v>100</v>
      </c>
      <c r="AX140">
        <v>100</v>
      </c>
    </row>
    <row r="141" spans="2:50" x14ac:dyDescent="0.2">
      <c r="B141" t="s">
        <v>30</v>
      </c>
      <c r="C141" t="str">
        <f t="shared" si="50"/>
        <v>Ct(At)3</v>
      </c>
      <c r="D141">
        <f>C$29</f>
        <v>3</v>
      </c>
      <c r="E141">
        <f t="shared" si="51"/>
        <v>2500000</v>
      </c>
      <c r="G141">
        <f t="shared" ref="G141:G142" si="52">((D142-D141)*(E142-E141))/2+(D142-D141)*E141</f>
        <v>10200000</v>
      </c>
      <c r="AM141">
        <v>2</v>
      </c>
      <c r="AN141">
        <v>7.6</v>
      </c>
      <c r="AO141">
        <v>7.5</v>
      </c>
      <c r="AP141">
        <v>7.4</v>
      </c>
      <c r="AQ141">
        <v>7.5</v>
      </c>
      <c r="AS141" t="s">
        <v>212</v>
      </c>
      <c r="AT141">
        <v>2</v>
      </c>
      <c r="AU141">
        <v>1</v>
      </c>
      <c r="AV141">
        <v>8</v>
      </c>
      <c r="AW141">
        <v>100</v>
      </c>
      <c r="AX141">
        <v>100.21459227467813</v>
      </c>
    </row>
    <row r="142" spans="2:50" x14ac:dyDescent="0.2">
      <c r="B142" t="s">
        <v>30</v>
      </c>
      <c r="C142" t="str">
        <f t="shared" si="50"/>
        <v>Ct(At)3</v>
      </c>
      <c r="D142">
        <f>C$30</f>
        <v>6</v>
      </c>
      <c r="E142">
        <f t="shared" si="51"/>
        <v>4300000</v>
      </c>
      <c r="G142">
        <f t="shared" si="52"/>
        <v>4350000</v>
      </c>
      <c r="AM142">
        <v>3</v>
      </c>
      <c r="AN142">
        <v>8</v>
      </c>
      <c r="AO142">
        <v>7.6</v>
      </c>
      <c r="AP142">
        <v>7.6</v>
      </c>
      <c r="AQ142">
        <v>7.7333333333333334</v>
      </c>
      <c r="AS142" t="s">
        <v>212</v>
      </c>
      <c r="AT142">
        <v>2</v>
      </c>
      <c r="AU142">
        <v>2</v>
      </c>
      <c r="AV142">
        <v>7.8</v>
      </c>
      <c r="AW142">
        <v>100.42918454935624</v>
      </c>
      <c r="AX142">
        <v>97.913337044552605</v>
      </c>
    </row>
    <row r="143" spans="2:50" x14ac:dyDescent="0.2">
      <c r="B143" t="s">
        <v>30</v>
      </c>
      <c r="C143" t="str">
        <f t="shared" si="50"/>
        <v>Ct(At)3</v>
      </c>
      <c r="D143">
        <f>C$31</f>
        <v>7</v>
      </c>
      <c r="E143">
        <f t="shared" si="51"/>
        <v>4400000</v>
      </c>
      <c r="G143">
        <f>((D144-D143)*(E144-E143))/2+(D144-D143)*E143</f>
        <v>5150000</v>
      </c>
      <c r="AM143">
        <v>6</v>
      </c>
      <c r="AN143">
        <v>6.5</v>
      </c>
      <c r="AO143">
        <v>6.3</v>
      </c>
      <c r="AP143">
        <v>6.4</v>
      </c>
      <c r="AQ143">
        <v>6.4000000000000012</v>
      </c>
      <c r="AS143" t="s">
        <v>212</v>
      </c>
      <c r="AT143">
        <v>2</v>
      </c>
      <c r="AU143">
        <v>3</v>
      </c>
      <c r="AV143">
        <v>7.6</v>
      </c>
      <c r="AW143">
        <v>95.39748953974896</v>
      </c>
      <c r="AX143">
        <v>280.4856148405969</v>
      </c>
    </row>
    <row r="144" spans="2:50" x14ac:dyDescent="0.2">
      <c r="B144" t="s">
        <v>30</v>
      </c>
      <c r="C144" t="str">
        <f t="shared" si="50"/>
        <v>Ct(At)3</v>
      </c>
      <c r="D144">
        <f>C$32</f>
        <v>8</v>
      </c>
      <c r="E144">
        <f t="shared" si="51"/>
        <v>5900000</v>
      </c>
      <c r="AM144">
        <v>7</v>
      </c>
      <c r="AN144">
        <v>6.1</v>
      </c>
      <c r="AO144">
        <v>6</v>
      </c>
      <c r="AP144">
        <v>6.1</v>
      </c>
      <c r="AQ144">
        <v>6.0666666666666664</v>
      </c>
      <c r="AS144" t="s">
        <v>212</v>
      </c>
      <c r="AT144">
        <v>2</v>
      </c>
      <c r="AU144">
        <v>6</v>
      </c>
      <c r="AV144">
        <v>6.9</v>
      </c>
      <c r="AW144">
        <v>91.592920353982294</v>
      </c>
      <c r="AX144">
        <v>89.601769911504419</v>
      </c>
    </row>
    <row r="145" spans="2:50" x14ac:dyDescent="0.2">
      <c r="B145" t="s">
        <v>30</v>
      </c>
      <c r="C145" t="str">
        <f>$S$24</f>
        <v>Ct(At)4</v>
      </c>
      <c r="D145">
        <f>$C$26</f>
        <v>0</v>
      </c>
      <c r="E145">
        <f>S26</f>
        <v>800000</v>
      </c>
      <c r="F145">
        <f>(E146-E145)</f>
        <v>200000</v>
      </c>
      <c r="G145">
        <f>((D146-D145)*(E146-E145))/2+(D146-D145)*E145</f>
        <v>900000</v>
      </c>
      <c r="AM145">
        <v>8</v>
      </c>
      <c r="AN145">
        <v>6.3</v>
      </c>
      <c r="AO145">
        <v>6.4</v>
      </c>
      <c r="AP145">
        <v>6.4</v>
      </c>
      <c r="AQ145">
        <v>6.3666666666666671</v>
      </c>
      <c r="AS145" t="s">
        <v>212</v>
      </c>
      <c r="AT145">
        <v>2</v>
      </c>
      <c r="AU145">
        <v>7</v>
      </c>
      <c r="AV145">
        <v>6.6</v>
      </c>
      <c r="AW145">
        <v>87.610619469026545</v>
      </c>
      <c r="AX145">
        <v>88.601689825011007</v>
      </c>
    </row>
    <row r="146" spans="2:50" x14ac:dyDescent="0.2">
      <c r="B146" t="s">
        <v>30</v>
      </c>
      <c r="C146" t="str">
        <f t="shared" ref="C146:C151" si="53">$S$24</f>
        <v>Ct(At)4</v>
      </c>
      <c r="D146">
        <f>$C$27</f>
        <v>1</v>
      </c>
      <c r="E146">
        <f t="shared" ref="E146:E151" si="54">S27</f>
        <v>1000000</v>
      </c>
      <c r="F146">
        <f>(E147-E146)</f>
        <v>2700000</v>
      </c>
      <c r="G146">
        <f>((D147-D146)*(E147-E146))/2+(D147-D146)*E146</f>
        <v>2350000</v>
      </c>
      <c r="AS146" t="s">
        <v>212</v>
      </c>
      <c r="AT146">
        <v>2</v>
      </c>
      <c r="AU146">
        <v>8</v>
      </c>
      <c r="AV146">
        <v>6.6</v>
      </c>
      <c r="AW146">
        <v>89.592760180995469</v>
      </c>
    </row>
    <row r="147" spans="2:50" x14ac:dyDescent="0.2">
      <c r="B147" t="s">
        <v>30</v>
      </c>
      <c r="C147" t="str">
        <f t="shared" si="53"/>
        <v>Ct(At)4</v>
      </c>
      <c r="D147">
        <v>2</v>
      </c>
      <c r="E147">
        <f t="shared" si="54"/>
        <v>3700000</v>
      </c>
      <c r="F147">
        <f>(E148-E147)</f>
        <v>-700000</v>
      </c>
      <c r="G147">
        <f>((D148-D147)*(E148-E147))/2+(D148-D147)*E147</f>
        <v>3350000</v>
      </c>
      <c r="AS147" t="s">
        <v>212</v>
      </c>
      <c r="AT147">
        <v>3</v>
      </c>
      <c r="AU147">
        <v>0</v>
      </c>
      <c r="AV147">
        <v>8.1333333333333329</v>
      </c>
      <c r="AW147">
        <v>100</v>
      </c>
      <c r="AX147">
        <v>100</v>
      </c>
    </row>
    <row r="148" spans="2:50" x14ac:dyDescent="0.2">
      <c r="B148" t="s">
        <v>30</v>
      </c>
      <c r="C148" t="str">
        <f t="shared" si="53"/>
        <v>Ct(At)4</v>
      </c>
      <c r="D148">
        <f>C$29</f>
        <v>3</v>
      </c>
      <c r="E148">
        <f t="shared" si="54"/>
        <v>3000000</v>
      </c>
      <c r="G148">
        <f t="shared" ref="G148:G149" si="55">((D149-D148)*(E149-E148))/2+(D149-D148)*E148</f>
        <v>9300000</v>
      </c>
      <c r="AS148" t="s">
        <v>212</v>
      </c>
      <c r="AT148">
        <v>3</v>
      </c>
      <c r="AU148">
        <v>1</v>
      </c>
      <c r="AV148">
        <v>8</v>
      </c>
      <c r="AW148">
        <v>100</v>
      </c>
      <c r="AX148">
        <v>100.85836909871244</v>
      </c>
    </row>
    <row r="149" spans="2:50" x14ac:dyDescent="0.2">
      <c r="B149" t="s">
        <v>30</v>
      </c>
      <c r="C149" t="str">
        <f t="shared" si="53"/>
        <v>Ct(At)4</v>
      </c>
      <c r="D149">
        <f>C$30</f>
        <v>6</v>
      </c>
      <c r="E149">
        <f t="shared" si="54"/>
        <v>3200000</v>
      </c>
      <c r="G149">
        <f t="shared" si="55"/>
        <v>4300000</v>
      </c>
      <c r="AM149" t="s">
        <v>221</v>
      </c>
      <c r="AN149" t="s">
        <v>204</v>
      </c>
      <c r="AO149" t="s">
        <v>205</v>
      </c>
      <c r="AP149" t="s">
        <v>206</v>
      </c>
      <c r="AS149" t="s">
        <v>212</v>
      </c>
      <c r="AT149">
        <v>3</v>
      </c>
      <c r="AU149">
        <v>2</v>
      </c>
      <c r="AV149">
        <v>7.9</v>
      </c>
      <c r="AW149">
        <v>101.7167381974249</v>
      </c>
      <c r="AX149">
        <v>98.557113868586924</v>
      </c>
    </row>
    <row r="150" spans="2:50" x14ac:dyDescent="0.2">
      <c r="B150" t="s">
        <v>30</v>
      </c>
      <c r="C150" t="str">
        <f t="shared" si="53"/>
        <v>Ct(At)4</v>
      </c>
      <c r="D150">
        <f>C$31</f>
        <v>7</v>
      </c>
      <c r="E150">
        <f t="shared" si="54"/>
        <v>5400000</v>
      </c>
      <c r="G150">
        <f>((D151-D150)*(E151-E150))/2+(D151-D150)*E150</f>
        <v>4800000</v>
      </c>
      <c r="AM150">
        <v>0</v>
      </c>
      <c r="AN150">
        <v>8.1333333333333329</v>
      </c>
      <c r="AO150">
        <v>8.1333333333333329</v>
      </c>
      <c r="AP150">
        <v>8.1333333333333329</v>
      </c>
      <c r="AQ150">
        <v>8.1333333333333329</v>
      </c>
      <c r="AS150" t="s">
        <v>212</v>
      </c>
      <c r="AT150">
        <v>3</v>
      </c>
      <c r="AU150">
        <v>3</v>
      </c>
      <c r="AV150">
        <v>7.6</v>
      </c>
      <c r="AW150">
        <v>95.39748953974896</v>
      </c>
      <c r="AX150">
        <v>278.49446439811902</v>
      </c>
    </row>
    <row r="151" spans="2:50" x14ac:dyDescent="0.2">
      <c r="B151" t="s">
        <v>30</v>
      </c>
      <c r="C151" t="str">
        <f t="shared" si="53"/>
        <v>Ct(At)4</v>
      </c>
      <c r="D151">
        <f>C$32</f>
        <v>8</v>
      </c>
      <c r="E151">
        <f t="shared" si="54"/>
        <v>4200000</v>
      </c>
      <c r="AM151">
        <v>1</v>
      </c>
      <c r="AN151">
        <v>8.1</v>
      </c>
      <c r="AO151">
        <v>8.1</v>
      </c>
      <c r="AP151">
        <v>7.9</v>
      </c>
      <c r="AQ151">
        <v>8.0333333333333332</v>
      </c>
      <c r="AS151" t="s">
        <v>212</v>
      </c>
      <c r="AT151">
        <v>3</v>
      </c>
      <c r="AU151">
        <v>6</v>
      </c>
      <c r="AV151">
        <v>6.8</v>
      </c>
      <c r="AW151">
        <v>90.265486725663706</v>
      </c>
      <c r="AX151">
        <v>90.929203539822993</v>
      </c>
    </row>
    <row r="152" spans="2:50" x14ac:dyDescent="0.2">
      <c r="AM152">
        <v>2</v>
      </c>
      <c r="AN152">
        <v>7.6</v>
      </c>
      <c r="AO152">
        <v>7.5</v>
      </c>
      <c r="AP152">
        <v>7.5</v>
      </c>
      <c r="AQ152">
        <v>7.5333333333333341</v>
      </c>
      <c r="AS152" t="s">
        <v>212</v>
      </c>
      <c r="AT152">
        <v>3</v>
      </c>
      <c r="AU152">
        <v>7</v>
      </c>
      <c r="AV152">
        <v>6.9</v>
      </c>
      <c r="AW152">
        <v>91.592920353982294</v>
      </c>
      <c r="AX152">
        <v>91.950306330837293</v>
      </c>
    </row>
    <row r="153" spans="2:50" x14ac:dyDescent="0.2">
      <c r="AM153">
        <v>3</v>
      </c>
      <c r="AN153">
        <v>7.8</v>
      </c>
      <c r="AO153">
        <v>7.9</v>
      </c>
      <c r="AP153">
        <v>7.8</v>
      </c>
      <c r="AQ153">
        <v>7.833333333333333</v>
      </c>
      <c r="AS153" t="s">
        <v>212</v>
      </c>
      <c r="AT153">
        <v>3</v>
      </c>
      <c r="AU153">
        <v>8</v>
      </c>
      <c r="AV153">
        <v>6.8</v>
      </c>
      <c r="AW153">
        <v>92.307692307692307</v>
      </c>
    </row>
    <row r="154" spans="2:50" x14ac:dyDescent="0.2">
      <c r="AM154">
        <v>6</v>
      </c>
      <c r="AN154">
        <v>6.7</v>
      </c>
      <c r="AO154">
        <v>6.8</v>
      </c>
      <c r="AP154">
        <v>6.7</v>
      </c>
      <c r="AQ154">
        <v>6.7333333333333334</v>
      </c>
      <c r="AS154" t="s">
        <v>213</v>
      </c>
      <c r="AT154">
        <v>1</v>
      </c>
      <c r="AU154">
        <v>0</v>
      </c>
      <c r="AV154">
        <v>8.1333333333333329</v>
      </c>
      <c r="AW154">
        <v>100</v>
      </c>
      <c r="AX154">
        <v>100</v>
      </c>
    </row>
    <row r="155" spans="2:50" x14ac:dyDescent="0.2">
      <c r="AM155">
        <v>7</v>
      </c>
      <c r="AN155">
        <v>6.6</v>
      </c>
      <c r="AO155">
        <v>6.4</v>
      </c>
      <c r="AP155">
        <v>6.3</v>
      </c>
      <c r="AQ155">
        <v>6.4333333333333336</v>
      </c>
      <c r="AS155" t="s">
        <v>213</v>
      </c>
      <c r="AT155">
        <v>1</v>
      </c>
      <c r="AU155">
        <v>1</v>
      </c>
      <c r="AV155">
        <v>8</v>
      </c>
      <c r="AW155">
        <v>100</v>
      </c>
      <c r="AX155">
        <v>98.283261802575112</v>
      </c>
    </row>
    <row r="156" spans="2:50" x14ac:dyDescent="0.2">
      <c r="AM156">
        <v>8</v>
      </c>
      <c r="AN156">
        <v>6.1</v>
      </c>
      <c r="AO156">
        <v>6</v>
      </c>
      <c r="AP156">
        <v>6.1</v>
      </c>
      <c r="AQ156">
        <v>6.0666666666666664</v>
      </c>
      <c r="AS156" t="s">
        <v>213</v>
      </c>
      <c r="AT156">
        <v>1</v>
      </c>
      <c r="AU156">
        <v>2</v>
      </c>
      <c r="AV156">
        <v>7.5</v>
      </c>
      <c r="AW156">
        <v>96.566523605150209</v>
      </c>
      <c r="AX156">
        <v>95.982006572449592</v>
      </c>
    </row>
    <row r="157" spans="2:50" x14ac:dyDescent="0.2">
      <c r="AS157" t="s">
        <v>213</v>
      </c>
      <c r="AT157">
        <v>1</v>
      </c>
      <c r="AU157">
        <v>3</v>
      </c>
      <c r="AV157">
        <v>7.6</v>
      </c>
      <c r="AW157">
        <v>95.39748953974896</v>
      </c>
      <c r="AX157">
        <v>280.4856148405969</v>
      </c>
    </row>
    <row r="158" spans="2:50" x14ac:dyDescent="0.2">
      <c r="AS158" t="s">
        <v>213</v>
      </c>
      <c r="AT158">
        <v>1</v>
      </c>
      <c r="AU158">
        <v>6</v>
      </c>
      <c r="AV158">
        <v>6.9</v>
      </c>
      <c r="AW158">
        <v>91.592920353982294</v>
      </c>
      <c r="AX158">
        <v>88.938053097345119</v>
      </c>
    </row>
    <row r="159" spans="2:50" x14ac:dyDescent="0.2">
      <c r="AS159" t="s">
        <v>213</v>
      </c>
      <c r="AT159">
        <v>1</v>
      </c>
      <c r="AU159">
        <v>7</v>
      </c>
      <c r="AV159">
        <v>6.5</v>
      </c>
      <c r="AW159">
        <v>86.283185840707958</v>
      </c>
      <c r="AX159">
        <v>83.865574820806472</v>
      </c>
    </row>
    <row r="160" spans="2:50" x14ac:dyDescent="0.2">
      <c r="AM160" t="s">
        <v>223</v>
      </c>
      <c r="AN160" t="s">
        <v>204</v>
      </c>
      <c r="AO160" t="s">
        <v>205</v>
      </c>
      <c r="AP160" t="s">
        <v>206</v>
      </c>
      <c r="AS160" t="s">
        <v>213</v>
      </c>
      <c r="AT160">
        <v>1</v>
      </c>
      <c r="AU160">
        <v>8</v>
      </c>
      <c r="AV160">
        <v>6</v>
      </c>
      <c r="AW160">
        <v>81.447963800904972</v>
      </c>
    </row>
    <row r="161" spans="39:50" x14ac:dyDescent="0.2">
      <c r="AM161">
        <v>0</v>
      </c>
      <c r="AN161">
        <v>8.1333333333333329</v>
      </c>
      <c r="AO161">
        <v>8.1333333333333329</v>
      </c>
      <c r="AP161">
        <v>8.1333333333333329</v>
      </c>
      <c r="AQ161">
        <v>8.1333333333333329</v>
      </c>
      <c r="AS161" t="s">
        <v>213</v>
      </c>
      <c r="AT161">
        <v>2</v>
      </c>
      <c r="AU161">
        <v>0</v>
      </c>
      <c r="AV161">
        <v>8.1333333333333329</v>
      </c>
      <c r="AW161">
        <v>100</v>
      </c>
      <c r="AX161">
        <v>99.375</v>
      </c>
    </row>
    <row r="162" spans="39:50" x14ac:dyDescent="0.2">
      <c r="AM162">
        <v>1</v>
      </c>
      <c r="AN162">
        <v>8</v>
      </c>
      <c r="AO162">
        <v>8</v>
      </c>
      <c r="AP162">
        <v>8.1999999999999993</v>
      </c>
      <c r="AQ162">
        <v>8.0666666666666664</v>
      </c>
      <c r="AS162" t="s">
        <v>213</v>
      </c>
      <c r="AT162">
        <v>2</v>
      </c>
      <c r="AU162">
        <v>1</v>
      </c>
      <c r="AV162">
        <v>7.9</v>
      </c>
      <c r="AW162">
        <v>98.75</v>
      </c>
      <c r="AX162">
        <v>99.589592274678125</v>
      </c>
    </row>
    <row r="163" spans="39:50" x14ac:dyDescent="0.2">
      <c r="AM163">
        <v>2</v>
      </c>
      <c r="AN163">
        <v>7.6</v>
      </c>
      <c r="AO163">
        <v>7.5</v>
      </c>
      <c r="AP163">
        <v>7.6</v>
      </c>
      <c r="AQ163">
        <v>7.5666666666666664</v>
      </c>
      <c r="AS163" t="s">
        <v>213</v>
      </c>
      <c r="AT163">
        <v>2</v>
      </c>
      <c r="AU163">
        <v>2</v>
      </c>
      <c r="AV163">
        <v>7.8</v>
      </c>
      <c r="AW163">
        <v>100.42918454935624</v>
      </c>
      <c r="AX163">
        <v>97.913337044552605</v>
      </c>
    </row>
    <row r="164" spans="39:50" x14ac:dyDescent="0.2">
      <c r="AM164">
        <v>3</v>
      </c>
      <c r="AN164">
        <v>7.7</v>
      </c>
      <c r="AO164">
        <v>7.6</v>
      </c>
      <c r="AP164">
        <v>7.6</v>
      </c>
      <c r="AQ164">
        <v>7.6333333333333329</v>
      </c>
      <c r="AS164" t="s">
        <v>213</v>
      </c>
      <c r="AT164">
        <v>2</v>
      </c>
      <c r="AU164">
        <v>3</v>
      </c>
      <c r="AV164">
        <v>7.6</v>
      </c>
      <c r="AW164">
        <v>95.39748953974896</v>
      </c>
      <c r="AX164">
        <v>272.5210130706854</v>
      </c>
    </row>
    <row r="165" spans="39:50" x14ac:dyDescent="0.2">
      <c r="AM165">
        <v>6</v>
      </c>
      <c r="AN165">
        <v>6.5</v>
      </c>
      <c r="AO165">
        <v>6.5</v>
      </c>
      <c r="AP165">
        <v>6.3</v>
      </c>
      <c r="AQ165">
        <v>6.4333333333333336</v>
      </c>
      <c r="AS165" t="s">
        <v>213</v>
      </c>
      <c r="AT165">
        <v>2</v>
      </c>
      <c r="AU165">
        <v>6</v>
      </c>
      <c r="AV165">
        <v>6.5</v>
      </c>
      <c r="AW165">
        <v>86.283185840707958</v>
      </c>
      <c r="AX165">
        <v>85.619469026548671</v>
      </c>
    </row>
    <row r="166" spans="39:50" x14ac:dyDescent="0.2">
      <c r="AM166">
        <v>7</v>
      </c>
      <c r="AN166">
        <v>6.2</v>
      </c>
      <c r="AO166">
        <v>6.1</v>
      </c>
      <c r="AP166">
        <v>5.9</v>
      </c>
      <c r="AQ166">
        <v>6.0666666666666673</v>
      </c>
      <c r="AS166" t="s">
        <v>213</v>
      </c>
      <c r="AT166">
        <v>2</v>
      </c>
      <c r="AU166">
        <v>7</v>
      </c>
      <c r="AV166">
        <v>6.4</v>
      </c>
      <c r="AW166">
        <v>84.955752212389385</v>
      </c>
      <c r="AX166">
        <v>83.880591038321384</v>
      </c>
    </row>
    <row r="167" spans="39:50" x14ac:dyDescent="0.2">
      <c r="AM167">
        <v>8</v>
      </c>
      <c r="AN167">
        <v>5.8</v>
      </c>
      <c r="AO167">
        <v>6.1</v>
      </c>
      <c r="AP167">
        <v>5.9</v>
      </c>
      <c r="AQ167">
        <v>5.9333333333333327</v>
      </c>
      <c r="AS167" t="s">
        <v>213</v>
      </c>
      <c r="AT167">
        <v>2</v>
      </c>
      <c r="AU167">
        <v>8</v>
      </c>
      <c r="AV167">
        <v>6.1</v>
      </c>
      <c r="AW167">
        <v>82.805429864253384</v>
      </c>
    </row>
    <row r="168" spans="39:50" x14ac:dyDescent="0.2">
      <c r="AS168" t="s">
        <v>213</v>
      </c>
      <c r="AT168">
        <v>3</v>
      </c>
      <c r="AU168">
        <v>0</v>
      </c>
      <c r="AV168">
        <v>8.1333333333333329</v>
      </c>
      <c r="AW168">
        <v>100</v>
      </c>
      <c r="AX168">
        <v>101.25</v>
      </c>
    </row>
    <row r="169" spans="39:50" x14ac:dyDescent="0.2">
      <c r="AS169" t="s">
        <v>213</v>
      </c>
      <c r="AT169">
        <v>3</v>
      </c>
      <c r="AU169">
        <v>1</v>
      </c>
      <c r="AV169">
        <v>8.1999999999999993</v>
      </c>
      <c r="AW169">
        <v>102.49999999999999</v>
      </c>
      <c r="AX169">
        <v>100.82081545064378</v>
      </c>
    </row>
    <row r="170" spans="39:50" x14ac:dyDescent="0.2">
      <c r="AS170" t="s">
        <v>213</v>
      </c>
      <c r="AT170">
        <v>3</v>
      </c>
      <c r="AU170">
        <v>2</v>
      </c>
      <c r="AV170">
        <v>7.7</v>
      </c>
      <c r="AW170">
        <v>99.141630901287556</v>
      </c>
      <c r="AX170">
        <v>97.897175283279765</v>
      </c>
    </row>
    <row r="171" spans="39:50" x14ac:dyDescent="0.2">
      <c r="AM171" t="s">
        <v>225</v>
      </c>
      <c r="AN171" t="s">
        <v>204</v>
      </c>
      <c r="AO171" t="s">
        <v>205</v>
      </c>
      <c r="AP171" t="s">
        <v>206</v>
      </c>
      <c r="AS171" t="s">
        <v>213</v>
      </c>
      <c r="AT171">
        <v>3</v>
      </c>
      <c r="AU171">
        <v>3</v>
      </c>
      <c r="AV171">
        <v>7.7</v>
      </c>
      <c r="AW171">
        <v>96.652719665271974</v>
      </c>
      <c r="AX171">
        <v>280.3773095864035</v>
      </c>
    </row>
    <row r="172" spans="39:50" x14ac:dyDescent="0.2">
      <c r="AM172">
        <v>0</v>
      </c>
      <c r="AN172">
        <v>8.1333333333333329</v>
      </c>
      <c r="AO172">
        <v>8.1333333333333329</v>
      </c>
      <c r="AP172">
        <v>8.1333333333333329</v>
      </c>
      <c r="AQ172">
        <v>8.1333333333333329</v>
      </c>
      <c r="AS172" t="s">
        <v>213</v>
      </c>
      <c r="AT172">
        <v>3</v>
      </c>
      <c r="AU172">
        <v>6</v>
      </c>
      <c r="AV172">
        <v>6.8</v>
      </c>
      <c r="AW172">
        <v>90.265486725663706</v>
      </c>
      <c r="AX172">
        <v>89.601769911504419</v>
      </c>
    </row>
    <row r="173" spans="39:50" x14ac:dyDescent="0.2">
      <c r="AM173">
        <v>1</v>
      </c>
      <c r="AN173">
        <v>8.1999999999999993</v>
      </c>
      <c r="AO173">
        <v>8.1</v>
      </c>
      <c r="AP173">
        <v>8.1</v>
      </c>
      <c r="AQ173">
        <v>8.1333333333333329</v>
      </c>
      <c r="AS173" t="s">
        <v>213</v>
      </c>
      <c r="AT173">
        <v>3</v>
      </c>
      <c r="AU173">
        <v>7</v>
      </c>
      <c r="AV173">
        <v>6.7</v>
      </c>
      <c r="AW173">
        <v>88.938053097345133</v>
      </c>
      <c r="AX173">
        <v>87.22920754414767</v>
      </c>
    </row>
    <row r="174" spans="39:50" x14ac:dyDescent="0.2">
      <c r="AM174">
        <v>2</v>
      </c>
      <c r="AN174">
        <v>7.6</v>
      </c>
      <c r="AO174">
        <v>7.7</v>
      </c>
      <c r="AP174">
        <v>7.7</v>
      </c>
      <c r="AQ174">
        <v>7.666666666666667</v>
      </c>
      <c r="AS174" t="s">
        <v>213</v>
      </c>
      <c r="AT174">
        <v>3</v>
      </c>
      <c r="AU174">
        <v>8</v>
      </c>
      <c r="AV174">
        <v>6.3</v>
      </c>
      <c r="AW174">
        <v>85.520361990950221</v>
      </c>
    </row>
    <row r="175" spans="39:50" x14ac:dyDescent="0.2">
      <c r="AM175">
        <v>3</v>
      </c>
      <c r="AN175">
        <v>7.6</v>
      </c>
      <c r="AO175">
        <v>7.6</v>
      </c>
      <c r="AP175">
        <v>7.7</v>
      </c>
      <c r="AQ175">
        <v>7.6333333333333329</v>
      </c>
      <c r="AS175" t="s">
        <v>214</v>
      </c>
      <c r="AT175">
        <v>1</v>
      </c>
      <c r="AU175">
        <v>0</v>
      </c>
      <c r="AV175">
        <v>8.1333333333333329</v>
      </c>
      <c r="AW175">
        <v>100</v>
      </c>
      <c r="AX175">
        <v>100</v>
      </c>
    </row>
    <row r="176" spans="39:50" x14ac:dyDescent="0.2">
      <c r="AM176">
        <v>6</v>
      </c>
      <c r="AN176">
        <v>6.3</v>
      </c>
      <c r="AO176">
        <v>6.3</v>
      </c>
      <c r="AP176">
        <v>6.6</v>
      </c>
      <c r="AQ176">
        <v>6.3999999999999995</v>
      </c>
      <c r="AS176" t="s">
        <v>214</v>
      </c>
      <c r="AT176">
        <v>1</v>
      </c>
      <c r="AU176">
        <v>1</v>
      </c>
      <c r="AV176">
        <v>8</v>
      </c>
      <c r="AW176">
        <v>100</v>
      </c>
      <c r="AX176">
        <v>97.639484978540764</v>
      </c>
    </row>
    <row r="177" spans="39:50" x14ac:dyDescent="0.2">
      <c r="AM177">
        <v>7</v>
      </c>
      <c r="AN177">
        <v>6</v>
      </c>
      <c r="AO177">
        <v>6.1</v>
      </c>
      <c r="AP177">
        <v>6.1</v>
      </c>
      <c r="AQ177">
        <v>6.0666666666666664</v>
      </c>
      <c r="AS177" t="s">
        <v>214</v>
      </c>
      <c r="AT177">
        <v>1</v>
      </c>
      <c r="AU177">
        <v>2</v>
      </c>
      <c r="AV177">
        <v>7.4</v>
      </c>
      <c r="AW177">
        <v>95.278969957081543</v>
      </c>
      <c r="AX177">
        <v>95.338229748415245</v>
      </c>
    </row>
    <row r="178" spans="39:50" x14ac:dyDescent="0.2">
      <c r="AM178">
        <v>8</v>
      </c>
      <c r="AN178">
        <v>5.8</v>
      </c>
      <c r="AO178">
        <v>5.7</v>
      </c>
      <c r="AP178">
        <v>5.7</v>
      </c>
      <c r="AQ178">
        <v>5.7333333333333334</v>
      </c>
      <c r="AS178" t="s">
        <v>214</v>
      </c>
      <c r="AT178">
        <v>1</v>
      </c>
      <c r="AU178">
        <v>3</v>
      </c>
      <c r="AV178">
        <v>7.6</v>
      </c>
      <c r="AW178">
        <v>95.39748953974896</v>
      </c>
      <c r="AX178">
        <v>286.45906616803052</v>
      </c>
    </row>
    <row r="179" spans="39:50" x14ac:dyDescent="0.2">
      <c r="AS179" t="s">
        <v>214</v>
      </c>
      <c r="AT179">
        <v>1</v>
      </c>
      <c r="AU179">
        <v>6</v>
      </c>
      <c r="AV179">
        <v>7.2</v>
      </c>
      <c r="AW179">
        <v>95.575221238938042</v>
      </c>
      <c r="AX179">
        <v>92.256637168141594</v>
      </c>
    </row>
    <row r="180" spans="39:50" x14ac:dyDescent="0.2">
      <c r="AS180" t="s">
        <v>214</v>
      </c>
      <c r="AT180">
        <v>1</v>
      </c>
      <c r="AU180">
        <v>7</v>
      </c>
      <c r="AV180">
        <v>6.7</v>
      </c>
      <c r="AW180">
        <v>88.938053097345133</v>
      </c>
      <c r="AX180">
        <v>88.586673607496095</v>
      </c>
    </row>
    <row r="181" spans="39:50" x14ac:dyDescent="0.2">
      <c r="AS181" t="s">
        <v>214</v>
      </c>
      <c r="AT181">
        <v>1</v>
      </c>
      <c r="AU181">
        <v>8</v>
      </c>
      <c r="AV181">
        <v>6.5</v>
      </c>
      <c r="AW181">
        <v>88.235294117647058</v>
      </c>
    </row>
    <row r="182" spans="39:50" x14ac:dyDescent="0.2">
      <c r="AS182" t="s">
        <v>214</v>
      </c>
      <c r="AT182">
        <v>2</v>
      </c>
      <c r="AU182">
        <v>0</v>
      </c>
      <c r="AV182">
        <v>8.1333333333333329</v>
      </c>
      <c r="AW182">
        <v>100</v>
      </c>
      <c r="AX182">
        <v>99.375</v>
      </c>
    </row>
    <row r="183" spans="39:50" x14ac:dyDescent="0.2">
      <c r="AS183" t="s">
        <v>214</v>
      </c>
      <c r="AT183">
        <v>2</v>
      </c>
      <c r="AU183">
        <v>1</v>
      </c>
      <c r="AV183">
        <v>7.9</v>
      </c>
      <c r="AW183">
        <v>98.75</v>
      </c>
      <c r="AX183">
        <v>99.589592274678125</v>
      </c>
    </row>
    <row r="184" spans="39:50" x14ac:dyDescent="0.2">
      <c r="AS184" t="s">
        <v>214</v>
      </c>
      <c r="AT184">
        <v>2</v>
      </c>
      <c r="AU184">
        <v>2</v>
      </c>
      <c r="AV184">
        <v>7.8</v>
      </c>
      <c r="AW184">
        <v>100.42918454935624</v>
      </c>
      <c r="AX184">
        <v>97.285721981791085</v>
      </c>
    </row>
    <row r="185" spans="39:50" x14ac:dyDescent="0.2">
      <c r="AS185" t="s">
        <v>214</v>
      </c>
      <c r="AT185">
        <v>2</v>
      </c>
      <c r="AU185">
        <v>3</v>
      </c>
      <c r="AV185">
        <v>7.5</v>
      </c>
      <c r="AW185">
        <v>94.142259414225947</v>
      </c>
      <c r="AX185">
        <v>280.59392009479023</v>
      </c>
    </row>
    <row r="186" spans="39:50" x14ac:dyDescent="0.2">
      <c r="AS186" t="s">
        <v>214</v>
      </c>
      <c r="AT186">
        <v>2</v>
      </c>
      <c r="AU186">
        <v>6</v>
      </c>
      <c r="AV186">
        <v>7</v>
      </c>
      <c r="AW186">
        <v>92.920353982300867</v>
      </c>
      <c r="AX186">
        <v>92.25663716814158</v>
      </c>
    </row>
    <row r="187" spans="39:50" x14ac:dyDescent="0.2">
      <c r="AS187" t="s">
        <v>214</v>
      </c>
      <c r="AT187">
        <v>2</v>
      </c>
      <c r="AU187">
        <v>7</v>
      </c>
      <c r="AV187">
        <v>6.9</v>
      </c>
      <c r="AW187">
        <v>91.592920353982294</v>
      </c>
      <c r="AX187">
        <v>89.23537420414047</v>
      </c>
    </row>
    <row r="188" spans="39:50" x14ac:dyDescent="0.2">
      <c r="AS188" t="s">
        <v>214</v>
      </c>
      <c r="AT188">
        <v>2</v>
      </c>
      <c r="AU188">
        <v>8</v>
      </c>
      <c r="AV188">
        <v>6.4</v>
      </c>
      <c r="AW188">
        <v>86.877828054298647</v>
      </c>
    </row>
    <row r="189" spans="39:50" x14ac:dyDescent="0.2">
      <c r="AS189" t="s">
        <v>214</v>
      </c>
      <c r="AT189">
        <v>3</v>
      </c>
      <c r="AU189">
        <v>0</v>
      </c>
      <c r="AV189">
        <v>8.1333333333333329</v>
      </c>
      <c r="AW189">
        <v>100</v>
      </c>
      <c r="AX189">
        <v>99.375</v>
      </c>
    </row>
    <row r="190" spans="39:50" x14ac:dyDescent="0.2">
      <c r="AS190" t="s">
        <v>214</v>
      </c>
      <c r="AT190">
        <v>3</v>
      </c>
      <c r="AU190">
        <v>1</v>
      </c>
      <c r="AV190">
        <v>7.9</v>
      </c>
      <c r="AW190">
        <v>98.75</v>
      </c>
      <c r="AX190">
        <v>98.302038626609445</v>
      </c>
    </row>
    <row r="191" spans="39:50" x14ac:dyDescent="0.2">
      <c r="AS191" t="s">
        <v>214</v>
      </c>
      <c r="AT191">
        <v>3</v>
      </c>
      <c r="AU191">
        <v>2</v>
      </c>
      <c r="AV191">
        <v>7.6</v>
      </c>
      <c r="AW191">
        <v>97.85407725321889</v>
      </c>
      <c r="AX191">
        <v>96.625783396483925</v>
      </c>
    </row>
    <row r="192" spans="39:50" x14ac:dyDescent="0.2">
      <c r="AS192" t="s">
        <v>214</v>
      </c>
      <c r="AT192">
        <v>3</v>
      </c>
      <c r="AU192">
        <v>3</v>
      </c>
      <c r="AV192">
        <v>7.6</v>
      </c>
      <c r="AW192">
        <v>95.39748953974896</v>
      </c>
      <c r="AX192">
        <v>286.45906616803052</v>
      </c>
    </row>
    <row r="193" spans="45:50" x14ac:dyDescent="0.2">
      <c r="AS193" t="s">
        <v>214</v>
      </c>
      <c r="AT193">
        <v>3</v>
      </c>
      <c r="AU193">
        <v>6</v>
      </c>
      <c r="AV193">
        <v>7.2</v>
      </c>
      <c r="AW193">
        <v>95.575221238938042</v>
      </c>
      <c r="AX193">
        <v>91.592920353982294</v>
      </c>
    </row>
    <row r="194" spans="45:50" x14ac:dyDescent="0.2">
      <c r="AS194" t="s">
        <v>214</v>
      </c>
      <c r="AT194">
        <v>3</v>
      </c>
      <c r="AU194">
        <v>7</v>
      </c>
      <c r="AV194">
        <v>6.6</v>
      </c>
      <c r="AW194">
        <v>87.610619469026545</v>
      </c>
      <c r="AX194">
        <v>85.208024666639972</v>
      </c>
    </row>
    <row r="195" spans="45:50" x14ac:dyDescent="0.2">
      <c r="AS195" t="s">
        <v>214</v>
      </c>
      <c r="AT195">
        <v>3</v>
      </c>
      <c r="AU195">
        <v>8</v>
      </c>
      <c r="AV195">
        <v>6.1</v>
      </c>
      <c r="AW195">
        <v>82.805429864253384</v>
      </c>
    </row>
    <row r="196" spans="45:50" x14ac:dyDescent="0.2">
      <c r="AS196" t="s">
        <v>215</v>
      </c>
      <c r="AT196">
        <v>1</v>
      </c>
      <c r="AU196">
        <v>0</v>
      </c>
      <c r="AV196">
        <v>8.1333333333333329</v>
      </c>
      <c r="AW196">
        <v>100</v>
      </c>
      <c r="AX196">
        <v>100.625</v>
      </c>
    </row>
    <row r="197" spans="45:50" x14ac:dyDescent="0.2">
      <c r="AS197" t="s">
        <v>215</v>
      </c>
      <c r="AT197">
        <v>1</v>
      </c>
      <c r="AU197">
        <v>1</v>
      </c>
      <c r="AV197">
        <v>8.1</v>
      </c>
      <c r="AW197">
        <v>101.25</v>
      </c>
      <c r="AX197">
        <v>99.552038626609445</v>
      </c>
    </row>
    <row r="198" spans="45:50" x14ac:dyDescent="0.2">
      <c r="AS198" t="s">
        <v>215</v>
      </c>
      <c r="AT198">
        <v>1</v>
      </c>
      <c r="AU198">
        <v>2</v>
      </c>
      <c r="AV198">
        <v>7.6</v>
      </c>
      <c r="AW198">
        <v>97.85407725321889</v>
      </c>
      <c r="AX198">
        <v>99.136243647529966</v>
      </c>
    </row>
    <row r="199" spans="45:50" x14ac:dyDescent="0.2">
      <c r="AS199" t="s">
        <v>215</v>
      </c>
      <c r="AT199">
        <v>1</v>
      </c>
      <c r="AU199">
        <v>3</v>
      </c>
      <c r="AV199">
        <v>8</v>
      </c>
      <c r="AW199">
        <v>100.41841004184103</v>
      </c>
      <c r="AX199">
        <v>301.95504869108009</v>
      </c>
    </row>
    <row r="200" spans="45:50" x14ac:dyDescent="0.2">
      <c r="AS200" t="s">
        <v>215</v>
      </c>
      <c r="AT200">
        <v>1</v>
      </c>
      <c r="AU200">
        <v>6</v>
      </c>
      <c r="AV200">
        <v>7.6</v>
      </c>
      <c r="AW200">
        <v>100.88495575221236</v>
      </c>
      <c r="AX200">
        <v>99.55752212389379</v>
      </c>
    </row>
    <row r="201" spans="45:50" x14ac:dyDescent="0.2">
      <c r="AS201" t="s">
        <v>215</v>
      </c>
      <c r="AT201">
        <v>1</v>
      </c>
      <c r="AU201">
        <v>7</v>
      </c>
      <c r="AV201">
        <v>7.4</v>
      </c>
      <c r="AW201">
        <v>98.230088495575217</v>
      </c>
      <c r="AX201">
        <v>99.341288591679017</v>
      </c>
    </row>
    <row r="202" spans="45:50" x14ac:dyDescent="0.2">
      <c r="AS202" t="s">
        <v>215</v>
      </c>
      <c r="AT202">
        <v>1</v>
      </c>
      <c r="AU202">
        <v>8</v>
      </c>
      <c r="AV202">
        <v>7.4</v>
      </c>
      <c r="AW202">
        <v>100.4524886877828</v>
      </c>
    </row>
    <row r="203" spans="45:50" x14ac:dyDescent="0.2">
      <c r="AS203" t="s">
        <v>215</v>
      </c>
      <c r="AT203">
        <v>2</v>
      </c>
      <c r="AU203">
        <v>0</v>
      </c>
      <c r="AV203">
        <v>8.1333333333333329</v>
      </c>
      <c r="AW203">
        <v>100</v>
      </c>
      <c r="AX203">
        <v>103.75</v>
      </c>
    </row>
    <row r="204" spans="45:50" x14ac:dyDescent="0.2">
      <c r="AS204" t="s">
        <v>215</v>
      </c>
      <c r="AT204">
        <v>2</v>
      </c>
      <c r="AU204">
        <v>1</v>
      </c>
      <c r="AV204">
        <v>8.6</v>
      </c>
      <c r="AW204">
        <v>107.5</v>
      </c>
      <c r="AX204">
        <v>106.53969957081546</v>
      </c>
    </row>
    <row r="205" spans="45:50" x14ac:dyDescent="0.2">
      <c r="AS205" t="s">
        <v>215</v>
      </c>
      <c r="AT205">
        <v>2</v>
      </c>
      <c r="AU205">
        <v>2</v>
      </c>
      <c r="AV205">
        <v>8.1999999999999993</v>
      </c>
      <c r="AW205">
        <v>105.5793991416309</v>
      </c>
      <c r="AX205">
        <v>101.74367446621295</v>
      </c>
    </row>
    <row r="206" spans="45:50" x14ac:dyDescent="0.2">
      <c r="AS206" t="s">
        <v>215</v>
      </c>
      <c r="AT206">
        <v>2</v>
      </c>
      <c r="AU206">
        <v>3</v>
      </c>
      <c r="AV206">
        <v>7.8</v>
      </c>
      <c r="AW206">
        <v>97.907949790794987</v>
      </c>
      <c r="AX206">
        <v>294.20705742955533</v>
      </c>
    </row>
    <row r="207" spans="45:50" x14ac:dyDescent="0.2">
      <c r="AS207" t="s">
        <v>215</v>
      </c>
      <c r="AT207">
        <v>2</v>
      </c>
      <c r="AU207">
        <v>6</v>
      </c>
      <c r="AV207">
        <v>7.4</v>
      </c>
      <c r="AW207">
        <v>98.230088495575217</v>
      </c>
      <c r="AX207">
        <v>97.566371681415916</v>
      </c>
    </row>
    <row r="208" spans="45:50" x14ac:dyDescent="0.2">
      <c r="AS208" t="s">
        <v>215</v>
      </c>
      <c r="AT208">
        <v>2</v>
      </c>
      <c r="AU208">
        <v>7</v>
      </c>
      <c r="AV208">
        <v>7.3</v>
      </c>
      <c r="AW208">
        <v>96.902654867256615</v>
      </c>
      <c r="AX208">
        <v>96.641372682497078</v>
      </c>
    </row>
    <row r="209" spans="45:50" x14ac:dyDescent="0.2">
      <c r="AS209" t="s">
        <v>215</v>
      </c>
      <c r="AT209">
        <v>2</v>
      </c>
      <c r="AU209">
        <v>8</v>
      </c>
      <c r="AV209">
        <v>7.1</v>
      </c>
      <c r="AW209">
        <v>96.380090497737541</v>
      </c>
    </row>
    <row r="210" spans="45:50" x14ac:dyDescent="0.2">
      <c r="AS210" t="s">
        <v>215</v>
      </c>
      <c r="AT210">
        <v>3</v>
      </c>
      <c r="AU210">
        <v>0</v>
      </c>
      <c r="AV210">
        <v>8.1333333333333329</v>
      </c>
      <c r="AW210">
        <v>100</v>
      </c>
      <c r="AX210">
        <v>100</v>
      </c>
    </row>
    <row r="211" spans="45:50" x14ac:dyDescent="0.2">
      <c r="AS211" t="s">
        <v>215</v>
      </c>
      <c r="AT211">
        <v>3</v>
      </c>
      <c r="AU211">
        <v>1</v>
      </c>
      <c r="AV211">
        <v>8</v>
      </c>
      <c r="AW211">
        <v>100</v>
      </c>
      <c r="AX211">
        <v>101.50214592274678</v>
      </c>
    </row>
    <row r="212" spans="45:50" x14ac:dyDescent="0.2">
      <c r="AS212" t="s">
        <v>215</v>
      </c>
      <c r="AT212">
        <v>3</v>
      </c>
      <c r="AU212">
        <v>2</v>
      </c>
      <c r="AV212">
        <v>8</v>
      </c>
      <c r="AW212">
        <v>103.00429184549355</v>
      </c>
      <c r="AX212">
        <v>100.45612081814427</v>
      </c>
    </row>
    <row r="213" spans="45:50" x14ac:dyDescent="0.2">
      <c r="AS213" t="s">
        <v>215</v>
      </c>
      <c r="AT213">
        <v>3</v>
      </c>
      <c r="AU213">
        <v>3</v>
      </c>
      <c r="AV213">
        <v>7.8</v>
      </c>
      <c r="AW213">
        <v>97.907949790794987</v>
      </c>
      <c r="AX213">
        <v>296.19820787203315</v>
      </c>
    </row>
    <row r="214" spans="45:50" x14ac:dyDescent="0.2">
      <c r="AS214" t="s">
        <v>215</v>
      </c>
      <c r="AT214">
        <v>3</v>
      </c>
      <c r="AU214">
        <v>6</v>
      </c>
      <c r="AV214">
        <v>7.5</v>
      </c>
      <c r="AW214">
        <v>99.55752212389379</v>
      </c>
      <c r="AX214">
        <v>98.893805309734503</v>
      </c>
    </row>
    <row r="215" spans="45:50" x14ac:dyDescent="0.2">
      <c r="AS215" t="s">
        <v>215</v>
      </c>
      <c r="AT215">
        <v>3</v>
      </c>
      <c r="AU215">
        <v>7</v>
      </c>
      <c r="AV215">
        <v>7.4</v>
      </c>
      <c r="AW215">
        <v>98.230088495575217</v>
      </c>
      <c r="AX215">
        <v>97.983822528330592</v>
      </c>
    </row>
    <row r="216" spans="45:50" x14ac:dyDescent="0.2">
      <c r="AS216" t="s">
        <v>215</v>
      </c>
      <c r="AT216">
        <v>3</v>
      </c>
      <c r="AU216">
        <v>8</v>
      </c>
      <c r="AV216">
        <v>7.2</v>
      </c>
      <c r="AW216">
        <v>97.737556561085967</v>
      </c>
    </row>
    <row r="217" spans="45:50" x14ac:dyDescent="0.2">
      <c r="AS217" t="s">
        <v>217</v>
      </c>
      <c r="AT217">
        <v>1</v>
      </c>
      <c r="AU217">
        <v>0</v>
      </c>
      <c r="AV217">
        <v>8.1333333333333329</v>
      </c>
      <c r="AW217">
        <v>100</v>
      </c>
      <c r="AX217">
        <v>100</v>
      </c>
    </row>
    <row r="218" spans="45:50" x14ac:dyDescent="0.2">
      <c r="AS218" t="s">
        <v>217</v>
      </c>
      <c r="AT218">
        <v>1</v>
      </c>
      <c r="AU218">
        <v>1</v>
      </c>
      <c r="AV218">
        <v>8</v>
      </c>
      <c r="AW218">
        <v>100</v>
      </c>
      <c r="AX218">
        <v>97.639484978540764</v>
      </c>
    </row>
    <row r="219" spans="45:50" x14ac:dyDescent="0.2">
      <c r="AS219" t="s">
        <v>217</v>
      </c>
      <c r="AT219">
        <v>1</v>
      </c>
      <c r="AU219">
        <v>2</v>
      </c>
      <c r="AV219">
        <v>7.4</v>
      </c>
      <c r="AW219">
        <v>95.278969957081543</v>
      </c>
      <c r="AX219">
        <v>94.710614685653752</v>
      </c>
    </row>
    <row r="220" spans="45:50" x14ac:dyDescent="0.2">
      <c r="AS220" t="s">
        <v>217</v>
      </c>
      <c r="AT220">
        <v>1</v>
      </c>
      <c r="AU220">
        <v>3</v>
      </c>
      <c r="AV220">
        <v>7.5</v>
      </c>
      <c r="AW220">
        <v>94.142259414225947</v>
      </c>
      <c r="AX220">
        <v>270.63816788240086</v>
      </c>
    </row>
    <row r="221" spans="45:50" x14ac:dyDescent="0.2">
      <c r="AS221" t="s">
        <v>217</v>
      </c>
      <c r="AT221">
        <v>1</v>
      </c>
      <c r="AU221">
        <v>6</v>
      </c>
      <c r="AV221">
        <v>6.5</v>
      </c>
      <c r="AW221">
        <v>86.283185840707958</v>
      </c>
      <c r="AX221">
        <v>83.628318584070783</v>
      </c>
    </row>
    <row r="222" spans="45:50" x14ac:dyDescent="0.2">
      <c r="AS222" t="s">
        <v>217</v>
      </c>
      <c r="AT222">
        <v>1</v>
      </c>
      <c r="AU222">
        <v>7</v>
      </c>
      <c r="AV222">
        <v>6.1</v>
      </c>
      <c r="AW222">
        <v>80.973451327433608</v>
      </c>
      <c r="AX222">
        <v>79.853241500820872</v>
      </c>
    </row>
    <row r="223" spans="45:50" x14ac:dyDescent="0.2">
      <c r="AS223" t="s">
        <v>217</v>
      </c>
      <c r="AT223">
        <v>1</v>
      </c>
      <c r="AU223">
        <v>8</v>
      </c>
      <c r="AV223">
        <v>5.8</v>
      </c>
      <c r="AW223">
        <v>78.733031674208149</v>
      </c>
    </row>
    <row r="224" spans="45:50" x14ac:dyDescent="0.2">
      <c r="AS224" t="s">
        <v>217</v>
      </c>
      <c r="AT224">
        <v>2</v>
      </c>
      <c r="AU224">
        <v>0</v>
      </c>
      <c r="AV224">
        <v>8.1333333333333329</v>
      </c>
      <c r="AW224">
        <v>100</v>
      </c>
      <c r="AX224">
        <v>100</v>
      </c>
    </row>
    <row r="225" spans="45:50" x14ac:dyDescent="0.2">
      <c r="AS225" t="s">
        <v>217</v>
      </c>
      <c r="AT225">
        <v>2</v>
      </c>
      <c r="AU225">
        <v>1</v>
      </c>
      <c r="AV225">
        <v>8</v>
      </c>
      <c r="AW225">
        <v>100</v>
      </c>
      <c r="AX225">
        <v>96.351931330472098</v>
      </c>
    </row>
    <row r="226" spans="45:50" x14ac:dyDescent="0.2">
      <c r="AS226" t="s">
        <v>217</v>
      </c>
      <c r="AT226">
        <v>2</v>
      </c>
      <c r="AU226">
        <v>2</v>
      </c>
      <c r="AV226">
        <v>7.2</v>
      </c>
      <c r="AW226">
        <v>92.70386266094421</v>
      </c>
      <c r="AX226">
        <v>93.423061037585086</v>
      </c>
    </row>
    <row r="227" spans="45:50" x14ac:dyDescent="0.2">
      <c r="AS227" t="s">
        <v>217</v>
      </c>
      <c r="AT227">
        <v>2</v>
      </c>
      <c r="AU227">
        <v>3</v>
      </c>
      <c r="AV227">
        <v>7.5</v>
      </c>
      <c r="AW227">
        <v>94.142259414225947</v>
      </c>
      <c r="AX227">
        <v>266.65586699744512</v>
      </c>
    </row>
    <row r="228" spans="45:50" x14ac:dyDescent="0.2">
      <c r="AS228" t="s">
        <v>217</v>
      </c>
      <c r="AT228">
        <v>2</v>
      </c>
      <c r="AU228">
        <v>6</v>
      </c>
      <c r="AV228">
        <v>6.3</v>
      </c>
      <c r="AW228">
        <v>83.628318584070783</v>
      </c>
      <c r="AX228">
        <v>81.637168141592909</v>
      </c>
    </row>
    <row r="229" spans="45:50" x14ac:dyDescent="0.2">
      <c r="AS229" t="s">
        <v>217</v>
      </c>
      <c r="AT229">
        <v>2</v>
      </c>
      <c r="AU229">
        <v>7</v>
      </c>
      <c r="AV229">
        <v>6</v>
      </c>
      <c r="AW229">
        <v>79.646017699115035</v>
      </c>
      <c r="AX229">
        <v>79.189524686661599</v>
      </c>
    </row>
    <row r="230" spans="45:50" x14ac:dyDescent="0.2">
      <c r="AS230" t="s">
        <v>217</v>
      </c>
      <c r="AT230">
        <v>2</v>
      </c>
      <c r="AU230">
        <v>8</v>
      </c>
      <c r="AV230">
        <v>5.8</v>
      </c>
      <c r="AW230">
        <v>78.733031674208149</v>
      </c>
    </row>
    <row r="231" spans="45:50" x14ac:dyDescent="0.2">
      <c r="AS231" t="s">
        <v>217</v>
      </c>
      <c r="AT231">
        <v>3</v>
      </c>
      <c r="AU231">
        <v>0</v>
      </c>
      <c r="AV231">
        <v>8.1333333333333329</v>
      </c>
      <c r="AW231">
        <v>100</v>
      </c>
      <c r="AX231">
        <v>100</v>
      </c>
    </row>
    <row r="232" spans="45:50" x14ac:dyDescent="0.2">
      <c r="AS232" t="s">
        <v>217</v>
      </c>
      <c r="AT232">
        <v>3</v>
      </c>
      <c r="AU232">
        <v>1</v>
      </c>
      <c r="AV232">
        <v>8</v>
      </c>
      <c r="AW232">
        <v>100</v>
      </c>
      <c r="AX232">
        <v>96.351931330472098</v>
      </c>
    </row>
    <row r="233" spans="45:50" x14ac:dyDescent="0.2">
      <c r="AS233" t="s">
        <v>217</v>
      </c>
      <c r="AT233">
        <v>3</v>
      </c>
      <c r="AU233">
        <v>2</v>
      </c>
      <c r="AV233">
        <v>7.2</v>
      </c>
      <c r="AW233">
        <v>92.70386266094421</v>
      </c>
      <c r="AX233">
        <v>93.423061037585086</v>
      </c>
    </row>
    <row r="234" spans="45:50" x14ac:dyDescent="0.2">
      <c r="AS234" t="s">
        <v>217</v>
      </c>
      <c r="AT234">
        <v>3</v>
      </c>
      <c r="AU234">
        <v>3</v>
      </c>
      <c r="AV234">
        <v>7.5</v>
      </c>
      <c r="AW234">
        <v>94.142259414225947</v>
      </c>
      <c r="AX234">
        <v>268.64701743992305</v>
      </c>
    </row>
    <row r="235" spans="45:50" x14ac:dyDescent="0.2">
      <c r="AS235" t="s">
        <v>217</v>
      </c>
      <c r="AT235">
        <v>3</v>
      </c>
      <c r="AU235">
        <v>6</v>
      </c>
      <c r="AV235">
        <v>6.4</v>
      </c>
      <c r="AW235">
        <v>84.955752212389385</v>
      </c>
      <c r="AX235">
        <v>82.964601769911496</v>
      </c>
    </row>
    <row r="236" spans="45:50" x14ac:dyDescent="0.2">
      <c r="AS236" t="s">
        <v>217</v>
      </c>
      <c r="AT236">
        <v>3</v>
      </c>
      <c r="AU236">
        <v>7</v>
      </c>
      <c r="AV236">
        <v>6.1</v>
      </c>
      <c r="AW236">
        <v>80.973451327433608</v>
      </c>
      <c r="AX236">
        <v>81.210707564169297</v>
      </c>
    </row>
    <row r="237" spans="45:50" x14ac:dyDescent="0.2">
      <c r="AS237" t="s">
        <v>217</v>
      </c>
      <c r="AT237">
        <v>3</v>
      </c>
      <c r="AU237">
        <v>8</v>
      </c>
      <c r="AV237">
        <v>6</v>
      </c>
      <c r="AW237">
        <v>81.447963800904972</v>
      </c>
    </row>
    <row r="238" spans="45:50" x14ac:dyDescent="0.2">
      <c r="AS238" t="s">
        <v>219</v>
      </c>
      <c r="AT238">
        <v>1</v>
      </c>
      <c r="AU238">
        <v>0</v>
      </c>
      <c r="AV238">
        <v>8.1333333333333329</v>
      </c>
      <c r="AW238">
        <v>100</v>
      </c>
      <c r="AX238">
        <v>99.375</v>
      </c>
    </row>
    <row r="239" spans="45:50" x14ac:dyDescent="0.2">
      <c r="AS239" t="s">
        <v>219</v>
      </c>
      <c r="AT239">
        <v>1</v>
      </c>
      <c r="AU239">
        <v>1</v>
      </c>
      <c r="AV239">
        <v>7.9</v>
      </c>
      <c r="AW239">
        <v>98.75</v>
      </c>
      <c r="AX239">
        <v>98.302038626609445</v>
      </c>
    </row>
    <row r="240" spans="45:50" x14ac:dyDescent="0.2">
      <c r="AS240" t="s">
        <v>219</v>
      </c>
      <c r="AT240">
        <v>1</v>
      </c>
      <c r="AU240">
        <v>2</v>
      </c>
      <c r="AV240">
        <v>7.6</v>
      </c>
      <c r="AW240">
        <v>97.85407725321889</v>
      </c>
      <c r="AX240">
        <v>99.136243647529966</v>
      </c>
    </row>
    <row r="241" spans="45:50" x14ac:dyDescent="0.2">
      <c r="AS241" t="s">
        <v>219</v>
      </c>
      <c r="AT241">
        <v>1</v>
      </c>
      <c r="AU241">
        <v>3</v>
      </c>
      <c r="AV241">
        <v>8</v>
      </c>
      <c r="AW241">
        <v>100.41841004184103</v>
      </c>
      <c r="AX241">
        <v>280.05239382382348</v>
      </c>
    </row>
    <row r="242" spans="45:50" x14ac:dyDescent="0.2">
      <c r="AS242" t="s">
        <v>219</v>
      </c>
      <c r="AT242">
        <v>1</v>
      </c>
      <c r="AU242">
        <v>6</v>
      </c>
      <c r="AV242">
        <v>6.5</v>
      </c>
      <c r="AW242">
        <v>86.283185840707958</v>
      </c>
      <c r="AX242">
        <v>83.628318584070783</v>
      </c>
    </row>
    <row r="243" spans="45:50" x14ac:dyDescent="0.2">
      <c r="AS243" t="s">
        <v>219</v>
      </c>
      <c r="AT243">
        <v>1</v>
      </c>
      <c r="AU243">
        <v>7</v>
      </c>
      <c r="AV243">
        <v>6.1</v>
      </c>
      <c r="AW243">
        <v>80.973451327433608</v>
      </c>
      <c r="AX243">
        <v>83.246906659191922</v>
      </c>
    </row>
    <row r="244" spans="45:50" x14ac:dyDescent="0.2">
      <c r="AS244" t="s">
        <v>219</v>
      </c>
      <c r="AT244">
        <v>1</v>
      </c>
      <c r="AU244">
        <v>8</v>
      </c>
      <c r="AV244">
        <v>6.3</v>
      </c>
      <c r="AW244">
        <v>85.520361990950221</v>
      </c>
    </row>
    <row r="245" spans="45:50" x14ac:dyDescent="0.2">
      <c r="AS245" t="s">
        <v>219</v>
      </c>
      <c r="AT245">
        <v>2</v>
      </c>
      <c r="AU245">
        <v>0</v>
      </c>
      <c r="AV245">
        <v>8.1333333333333329</v>
      </c>
      <c r="AW245">
        <v>100</v>
      </c>
      <c r="AX245">
        <v>99.375</v>
      </c>
    </row>
    <row r="246" spans="45:50" x14ac:dyDescent="0.2">
      <c r="AS246" t="s">
        <v>219</v>
      </c>
      <c r="AT246">
        <v>2</v>
      </c>
      <c r="AU246">
        <v>1</v>
      </c>
      <c r="AV246">
        <v>7.9</v>
      </c>
      <c r="AW246">
        <v>98.75</v>
      </c>
      <c r="AX246">
        <v>97.658261802575112</v>
      </c>
    </row>
    <row r="247" spans="45:50" x14ac:dyDescent="0.2">
      <c r="AS247" t="s">
        <v>219</v>
      </c>
      <c r="AT247">
        <v>2</v>
      </c>
      <c r="AU247">
        <v>2</v>
      </c>
      <c r="AV247">
        <v>7.5</v>
      </c>
      <c r="AW247">
        <v>96.566523605150209</v>
      </c>
      <c r="AX247">
        <v>95.982006572449592</v>
      </c>
    </row>
    <row r="248" spans="45:50" x14ac:dyDescent="0.2">
      <c r="AS248" t="s">
        <v>219</v>
      </c>
      <c r="AT248">
        <v>2</v>
      </c>
      <c r="AU248">
        <v>3</v>
      </c>
      <c r="AV248">
        <v>7.6</v>
      </c>
      <c r="AW248">
        <v>95.39748953974896</v>
      </c>
      <c r="AX248">
        <v>268.53871218572959</v>
      </c>
    </row>
    <row r="249" spans="45:50" x14ac:dyDescent="0.2">
      <c r="AS249" t="s">
        <v>219</v>
      </c>
      <c r="AT249">
        <v>2</v>
      </c>
      <c r="AU249">
        <v>6</v>
      </c>
      <c r="AV249">
        <v>6.3</v>
      </c>
      <c r="AW249">
        <v>83.628318584070783</v>
      </c>
      <c r="AX249">
        <v>81.637168141592909</v>
      </c>
    </row>
    <row r="250" spans="45:50" x14ac:dyDescent="0.2">
      <c r="AS250" t="s">
        <v>219</v>
      </c>
      <c r="AT250">
        <v>2</v>
      </c>
      <c r="AU250">
        <v>7</v>
      </c>
      <c r="AV250">
        <v>6</v>
      </c>
      <c r="AW250">
        <v>79.646017699115035</v>
      </c>
      <c r="AX250">
        <v>83.261922876706848</v>
      </c>
    </row>
    <row r="251" spans="45:50" x14ac:dyDescent="0.2">
      <c r="AS251" t="s">
        <v>219</v>
      </c>
      <c r="AT251">
        <v>2</v>
      </c>
      <c r="AU251">
        <v>8</v>
      </c>
      <c r="AV251">
        <v>6.4</v>
      </c>
      <c r="AW251">
        <v>86.877828054298647</v>
      </c>
    </row>
    <row r="252" spans="45:50" x14ac:dyDescent="0.2">
      <c r="AS252" t="s">
        <v>219</v>
      </c>
      <c r="AT252">
        <v>3</v>
      </c>
      <c r="AU252">
        <v>0</v>
      </c>
      <c r="AV252">
        <v>8.1333333333333329</v>
      </c>
      <c r="AW252">
        <v>100</v>
      </c>
      <c r="AX252">
        <v>101.25</v>
      </c>
    </row>
    <row r="253" spans="45:50" x14ac:dyDescent="0.2">
      <c r="AS253" t="s">
        <v>219</v>
      </c>
      <c r="AT253">
        <v>3</v>
      </c>
      <c r="AU253">
        <v>1</v>
      </c>
      <c r="AV253">
        <v>8.1999999999999993</v>
      </c>
      <c r="AW253">
        <v>102.49999999999999</v>
      </c>
      <c r="AX253">
        <v>98.889484978540764</v>
      </c>
    </row>
    <row r="254" spans="45:50" x14ac:dyDescent="0.2">
      <c r="AS254" t="s">
        <v>219</v>
      </c>
      <c r="AT254">
        <v>3</v>
      </c>
      <c r="AU254">
        <v>2</v>
      </c>
      <c r="AV254">
        <v>7.4</v>
      </c>
      <c r="AW254">
        <v>95.278969957081543</v>
      </c>
      <c r="AX254">
        <v>95.338229748415245</v>
      </c>
    </row>
    <row r="255" spans="45:50" x14ac:dyDescent="0.2">
      <c r="AS255" t="s">
        <v>219</v>
      </c>
      <c r="AT255">
        <v>3</v>
      </c>
      <c r="AU255">
        <v>3</v>
      </c>
      <c r="AV255">
        <v>7.6</v>
      </c>
      <c r="AW255">
        <v>95.39748953974896</v>
      </c>
      <c r="AX255">
        <v>270.52986262820752</v>
      </c>
    </row>
    <row r="256" spans="45:50" x14ac:dyDescent="0.2">
      <c r="AS256" t="s">
        <v>219</v>
      </c>
      <c r="AT256">
        <v>3</v>
      </c>
      <c r="AU256">
        <v>6</v>
      </c>
      <c r="AV256">
        <v>6.4</v>
      </c>
      <c r="AW256">
        <v>84.955752212389385</v>
      </c>
      <c r="AX256">
        <v>82.964601769911496</v>
      </c>
    </row>
    <row r="257" spans="45:50" x14ac:dyDescent="0.2">
      <c r="AS257" t="s">
        <v>219</v>
      </c>
      <c r="AT257">
        <v>3</v>
      </c>
      <c r="AU257">
        <v>7</v>
      </c>
      <c r="AV257">
        <v>6.1</v>
      </c>
      <c r="AW257">
        <v>80.973451327433608</v>
      </c>
      <c r="AX257">
        <v>83.92563969086612</v>
      </c>
    </row>
    <row r="258" spans="45:50" x14ac:dyDescent="0.2">
      <c r="AS258" t="s">
        <v>219</v>
      </c>
      <c r="AT258">
        <v>3</v>
      </c>
      <c r="AU258">
        <v>8</v>
      </c>
      <c r="AV258">
        <v>6.4</v>
      </c>
      <c r="AW258">
        <v>86.877828054298647</v>
      </c>
    </row>
    <row r="259" spans="45:50" x14ac:dyDescent="0.2">
      <c r="AS259" t="s">
        <v>221</v>
      </c>
      <c r="AT259">
        <v>1</v>
      </c>
      <c r="AU259">
        <v>0</v>
      </c>
      <c r="AV259">
        <v>8.1333333333333329</v>
      </c>
      <c r="AW259">
        <v>100</v>
      </c>
      <c r="AX259">
        <v>100.625</v>
      </c>
    </row>
    <row r="260" spans="45:50" x14ac:dyDescent="0.2">
      <c r="AS260" t="s">
        <v>221</v>
      </c>
      <c r="AT260">
        <v>1</v>
      </c>
      <c r="AU260">
        <v>1</v>
      </c>
      <c r="AV260">
        <v>8.1</v>
      </c>
      <c r="AW260">
        <v>101.25</v>
      </c>
      <c r="AX260">
        <v>99.552038626609445</v>
      </c>
    </row>
    <row r="261" spans="45:50" x14ac:dyDescent="0.2">
      <c r="AS261" t="s">
        <v>221</v>
      </c>
      <c r="AT261">
        <v>1</v>
      </c>
      <c r="AU261">
        <v>2</v>
      </c>
      <c r="AV261">
        <v>7.6</v>
      </c>
      <c r="AW261">
        <v>97.85407725321889</v>
      </c>
      <c r="AX261">
        <v>97.881013522006938</v>
      </c>
    </row>
    <row r="262" spans="45:50" x14ac:dyDescent="0.2">
      <c r="AS262" t="s">
        <v>221</v>
      </c>
      <c r="AT262">
        <v>1</v>
      </c>
      <c r="AU262">
        <v>3</v>
      </c>
      <c r="AV262">
        <v>7.8</v>
      </c>
      <c r="AW262">
        <v>97.907949790794987</v>
      </c>
      <c r="AX262">
        <v>280.26900433221016</v>
      </c>
    </row>
    <row r="263" spans="45:50" x14ac:dyDescent="0.2">
      <c r="AS263" t="s">
        <v>221</v>
      </c>
      <c r="AT263">
        <v>1</v>
      </c>
      <c r="AU263">
        <v>6</v>
      </c>
      <c r="AV263">
        <v>6.7</v>
      </c>
      <c r="AW263">
        <v>88.938053097345133</v>
      </c>
      <c r="AX263">
        <v>88.274336283185846</v>
      </c>
    </row>
    <row r="264" spans="45:50" x14ac:dyDescent="0.2">
      <c r="AS264" t="s">
        <v>221</v>
      </c>
      <c r="AT264">
        <v>1</v>
      </c>
      <c r="AU264">
        <v>7</v>
      </c>
      <c r="AV264">
        <v>6.6</v>
      </c>
      <c r="AW264">
        <v>87.610619469026545</v>
      </c>
      <c r="AX264">
        <v>85.208024666639972</v>
      </c>
    </row>
    <row r="265" spans="45:50" x14ac:dyDescent="0.2">
      <c r="AS265" t="s">
        <v>221</v>
      </c>
      <c r="AT265">
        <v>1</v>
      </c>
      <c r="AU265">
        <v>8</v>
      </c>
      <c r="AV265">
        <v>6.1</v>
      </c>
      <c r="AW265">
        <v>82.805429864253384</v>
      </c>
    </row>
    <row r="266" spans="45:50" x14ac:dyDescent="0.2">
      <c r="AS266" t="s">
        <v>221</v>
      </c>
      <c r="AT266">
        <v>2</v>
      </c>
      <c r="AU266">
        <v>0</v>
      </c>
      <c r="AV266">
        <v>8.1333333333333329</v>
      </c>
      <c r="AW266">
        <v>100</v>
      </c>
      <c r="AX266">
        <v>100.625</v>
      </c>
    </row>
    <row r="267" spans="45:50" x14ac:dyDescent="0.2">
      <c r="AS267" t="s">
        <v>221</v>
      </c>
      <c r="AT267">
        <v>2</v>
      </c>
      <c r="AU267">
        <v>1</v>
      </c>
      <c r="AV267">
        <v>8.1</v>
      </c>
      <c r="AW267">
        <v>101.25</v>
      </c>
      <c r="AX267">
        <v>98.908261802575112</v>
      </c>
    </row>
    <row r="268" spans="45:50" x14ac:dyDescent="0.2">
      <c r="AS268" t="s">
        <v>221</v>
      </c>
      <c r="AT268">
        <v>2</v>
      </c>
      <c r="AU268">
        <v>2</v>
      </c>
      <c r="AV268">
        <v>7.5</v>
      </c>
      <c r="AW268">
        <v>96.566523605150209</v>
      </c>
      <c r="AX268">
        <v>97.864851760734098</v>
      </c>
    </row>
    <row r="269" spans="45:50" x14ac:dyDescent="0.2">
      <c r="AS269" t="s">
        <v>221</v>
      </c>
      <c r="AT269">
        <v>2</v>
      </c>
      <c r="AU269">
        <v>3</v>
      </c>
      <c r="AV269">
        <v>7.9</v>
      </c>
      <c r="AW269">
        <v>99.163179916318001</v>
      </c>
      <c r="AX269">
        <v>284.14299996297257</v>
      </c>
    </row>
    <row r="270" spans="45:50" x14ac:dyDescent="0.2">
      <c r="AS270" t="s">
        <v>221</v>
      </c>
      <c r="AT270">
        <v>2</v>
      </c>
      <c r="AU270">
        <v>6</v>
      </c>
      <c r="AV270">
        <v>6.8</v>
      </c>
      <c r="AW270">
        <v>90.265486725663706</v>
      </c>
      <c r="AX270">
        <v>87.610619469026545</v>
      </c>
    </row>
    <row r="271" spans="45:50" x14ac:dyDescent="0.2">
      <c r="AS271" t="s">
        <v>221</v>
      </c>
      <c r="AT271">
        <v>2</v>
      </c>
      <c r="AU271">
        <v>7</v>
      </c>
      <c r="AV271">
        <v>6.4</v>
      </c>
      <c r="AW271">
        <v>84.955752212389385</v>
      </c>
      <c r="AX271">
        <v>83.201858006647171</v>
      </c>
    </row>
    <row r="272" spans="45:50" x14ac:dyDescent="0.2">
      <c r="AS272" t="s">
        <v>221</v>
      </c>
      <c r="AT272">
        <v>2</v>
      </c>
      <c r="AU272">
        <v>8</v>
      </c>
      <c r="AV272">
        <v>6</v>
      </c>
      <c r="AW272">
        <v>81.447963800904972</v>
      </c>
    </row>
    <row r="273" spans="45:50" x14ac:dyDescent="0.2">
      <c r="AS273" t="s">
        <v>221</v>
      </c>
      <c r="AT273">
        <v>3</v>
      </c>
      <c r="AU273">
        <v>0</v>
      </c>
      <c r="AV273">
        <v>8.1333333333333329</v>
      </c>
      <c r="AW273">
        <v>100</v>
      </c>
      <c r="AX273">
        <v>99.375</v>
      </c>
    </row>
    <row r="274" spans="45:50" x14ac:dyDescent="0.2">
      <c r="AS274" t="s">
        <v>221</v>
      </c>
      <c r="AT274">
        <v>3</v>
      </c>
      <c r="AU274">
        <v>1</v>
      </c>
      <c r="AV274">
        <v>7.9</v>
      </c>
      <c r="AW274">
        <v>98.75</v>
      </c>
      <c r="AX274">
        <v>97.658261802575112</v>
      </c>
    </row>
    <row r="275" spans="45:50" x14ac:dyDescent="0.2">
      <c r="AS275" t="s">
        <v>221</v>
      </c>
      <c r="AT275">
        <v>3</v>
      </c>
      <c r="AU275">
        <v>2</v>
      </c>
      <c r="AV275">
        <v>7.5</v>
      </c>
      <c r="AW275">
        <v>96.566523605150209</v>
      </c>
      <c r="AX275">
        <v>97.237236697972605</v>
      </c>
    </row>
    <row r="276" spans="45:50" x14ac:dyDescent="0.2">
      <c r="AS276" t="s">
        <v>221</v>
      </c>
      <c r="AT276">
        <v>3</v>
      </c>
      <c r="AU276">
        <v>3</v>
      </c>
      <c r="AV276">
        <v>7.8</v>
      </c>
      <c r="AW276">
        <v>97.907949790794987</v>
      </c>
      <c r="AX276">
        <v>280.26900433221016</v>
      </c>
    </row>
    <row r="277" spans="45:50" x14ac:dyDescent="0.2">
      <c r="AS277" t="s">
        <v>221</v>
      </c>
      <c r="AT277">
        <v>3</v>
      </c>
      <c r="AU277">
        <v>6</v>
      </c>
      <c r="AV277">
        <v>6.7</v>
      </c>
      <c r="AW277">
        <v>88.938053097345133</v>
      </c>
      <c r="AX277">
        <v>86.283185840707958</v>
      </c>
    </row>
    <row r="278" spans="45:50" x14ac:dyDescent="0.2">
      <c r="AS278" t="s">
        <v>221</v>
      </c>
      <c r="AT278">
        <v>3</v>
      </c>
      <c r="AU278">
        <v>7</v>
      </c>
      <c r="AV278">
        <v>6.3</v>
      </c>
      <c r="AW278">
        <v>83.628318584070783</v>
      </c>
      <c r="AX278">
        <v>83.216874224162083</v>
      </c>
    </row>
    <row r="279" spans="45:50" x14ac:dyDescent="0.2">
      <c r="AS279" t="s">
        <v>221</v>
      </c>
      <c r="AT279">
        <v>3</v>
      </c>
      <c r="AU279">
        <v>8</v>
      </c>
      <c r="AV279">
        <v>6.1</v>
      </c>
      <c r="AW279">
        <v>82.805429864253384</v>
      </c>
    </row>
    <row r="280" spans="45:50" x14ac:dyDescent="0.2">
      <c r="AS280" t="s">
        <v>223</v>
      </c>
      <c r="AT280">
        <v>1</v>
      </c>
      <c r="AU280">
        <v>0</v>
      </c>
      <c r="AV280">
        <v>8.1333333333333329</v>
      </c>
      <c r="AW280">
        <v>100</v>
      </c>
      <c r="AX280">
        <v>100</v>
      </c>
    </row>
    <row r="281" spans="45:50" x14ac:dyDescent="0.2">
      <c r="AS281" t="s">
        <v>223</v>
      </c>
      <c r="AT281">
        <v>1</v>
      </c>
      <c r="AU281">
        <v>1</v>
      </c>
      <c r="AV281">
        <v>8</v>
      </c>
      <c r="AW281">
        <v>100</v>
      </c>
      <c r="AX281">
        <v>98.927038626609445</v>
      </c>
    </row>
    <row r="282" spans="45:50" x14ac:dyDescent="0.2">
      <c r="AS282" t="s">
        <v>223</v>
      </c>
      <c r="AT282">
        <v>1</v>
      </c>
      <c r="AU282">
        <v>2</v>
      </c>
      <c r="AV282">
        <v>7.6</v>
      </c>
      <c r="AW282">
        <v>97.85407725321889</v>
      </c>
      <c r="AX282">
        <v>97.253398459245432</v>
      </c>
    </row>
    <row r="283" spans="45:50" x14ac:dyDescent="0.2">
      <c r="AS283" t="s">
        <v>223</v>
      </c>
      <c r="AT283">
        <v>1</v>
      </c>
      <c r="AU283">
        <v>3</v>
      </c>
      <c r="AV283">
        <v>7.7</v>
      </c>
      <c r="AW283">
        <v>96.652719665271974</v>
      </c>
      <c r="AX283">
        <v>274.40385825896988</v>
      </c>
    </row>
    <row r="284" spans="45:50" x14ac:dyDescent="0.2">
      <c r="AS284" t="s">
        <v>223</v>
      </c>
      <c r="AT284">
        <v>1</v>
      </c>
      <c r="AU284">
        <v>6</v>
      </c>
      <c r="AV284">
        <v>6.5</v>
      </c>
      <c r="AW284">
        <v>86.283185840707958</v>
      </c>
      <c r="AX284">
        <v>84.292035398230084</v>
      </c>
    </row>
    <row r="285" spans="45:50" x14ac:dyDescent="0.2">
      <c r="AS285" t="s">
        <v>223</v>
      </c>
      <c r="AT285">
        <v>1</v>
      </c>
      <c r="AU285">
        <v>7</v>
      </c>
      <c r="AV285">
        <v>6.2</v>
      </c>
      <c r="AW285">
        <v>82.30088495575221</v>
      </c>
      <c r="AX285">
        <v>80.516958314980172</v>
      </c>
    </row>
    <row r="286" spans="45:50" x14ac:dyDescent="0.2">
      <c r="AS286" t="s">
        <v>223</v>
      </c>
      <c r="AT286">
        <v>1</v>
      </c>
      <c r="AU286">
        <v>8</v>
      </c>
      <c r="AV286">
        <v>5.8</v>
      </c>
      <c r="AW286">
        <v>78.733031674208149</v>
      </c>
    </row>
    <row r="287" spans="45:50" x14ac:dyDescent="0.2">
      <c r="AS287" t="s">
        <v>223</v>
      </c>
      <c r="AT287">
        <v>2</v>
      </c>
      <c r="AU287">
        <v>0</v>
      </c>
      <c r="AV287">
        <v>8.1333333333333329</v>
      </c>
      <c r="AW287">
        <v>100</v>
      </c>
      <c r="AX287">
        <v>100</v>
      </c>
    </row>
    <row r="288" spans="45:50" x14ac:dyDescent="0.2">
      <c r="AS288" t="s">
        <v>223</v>
      </c>
      <c r="AT288">
        <v>2</v>
      </c>
      <c r="AU288">
        <v>1</v>
      </c>
      <c r="AV288">
        <v>8</v>
      </c>
      <c r="AW288">
        <v>100</v>
      </c>
      <c r="AX288">
        <v>98.283261802575112</v>
      </c>
    </row>
    <row r="289" spans="45:50" x14ac:dyDescent="0.2">
      <c r="AS289" t="s">
        <v>223</v>
      </c>
      <c r="AT289">
        <v>2</v>
      </c>
      <c r="AU289">
        <v>2</v>
      </c>
      <c r="AV289">
        <v>7.5</v>
      </c>
      <c r="AW289">
        <v>96.566523605150209</v>
      </c>
      <c r="AX289">
        <v>95.982006572449592</v>
      </c>
    </row>
    <row r="290" spans="45:50" x14ac:dyDescent="0.2">
      <c r="AS290" t="s">
        <v>223</v>
      </c>
      <c r="AT290">
        <v>2</v>
      </c>
      <c r="AU290">
        <v>3</v>
      </c>
      <c r="AV290">
        <v>7.6</v>
      </c>
      <c r="AW290">
        <v>95.39748953974896</v>
      </c>
      <c r="AX290">
        <v>272.5210130706854</v>
      </c>
    </row>
    <row r="291" spans="45:50" x14ac:dyDescent="0.2">
      <c r="AS291" t="s">
        <v>223</v>
      </c>
      <c r="AT291">
        <v>2</v>
      </c>
      <c r="AU291">
        <v>6</v>
      </c>
      <c r="AV291">
        <v>6.5</v>
      </c>
      <c r="AW291">
        <v>86.283185840707958</v>
      </c>
      <c r="AX291">
        <v>83.628318584070783</v>
      </c>
    </row>
    <row r="292" spans="45:50" x14ac:dyDescent="0.2">
      <c r="AS292" t="s">
        <v>223</v>
      </c>
      <c r="AT292">
        <v>2</v>
      </c>
      <c r="AU292">
        <v>7</v>
      </c>
      <c r="AV292">
        <v>6.1</v>
      </c>
      <c r="AW292">
        <v>80.973451327433608</v>
      </c>
      <c r="AX292">
        <v>81.889440595843496</v>
      </c>
    </row>
    <row r="293" spans="45:50" x14ac:dyDescent="0.2">
      <c r="AS293" t="s">
        <v>223</v>
      </c>
      <c r="AT293">
        <v>2</v>
      </c>
      <c r="AU293">
        <v>8</v>
      </c>
      <c r="AV293">
        <v>6.1</v>
      </c>
      <c r="AW293">
        <v>82.805429864253384</v>
      </c>
    </row>
    <row r="294" spans="45:50" x14ac:dyDescent="0.2">
      <c r="AS294" t="s">
        <v>223</v>
      </c>
      <c r="AT294">
        <v>3</v>
      </c>
      <c r="AU294">
        <v>0</v>
      </c>
      <c r="AV294">
        <v>8.1333333333333329</v>
      </c>
      <c r="AW294">
        <v>100</v>
      </c>
      <c r="AX294">
        <v>101.25</v>
      </c>
    </row>
    <row r="295" spans="45:50" x14ac:dyDescent="0.2">
      <c r="AS295" t="s">
        <v>223</v>
      </c>
      <c r="AT295">
        <v>3</v>
      </c>
      <c r="AU295">
        <v>1</v>
      </c>
      <c r="AV295">
        <v>8.1999999999999993</v>
      </c>
      <c r="AW295">
        <v>102.49999999999999</v>
      </c>
      <c r="AX295">
        <v>100.17703862660943</v>
      </c>
    </row>
    <row r="296" spans="45:50" x14ac:dyDescent="0.2">
      <c r="AS296" t="s">
        <v>223</v>
      </c>
      <c r="AT296">
        <v>3</v>
      </c>
      <c r="AU296">
        <v>2</v>
      </c>
      <c r="AV296">
        <v>7.6</v>
      </c>
      <c r="AW296">
        <v>97.85407725321889</v>
      </c>
      <c r="AX296">
        <v>96.625783396483925</v>
      </c>
    </row>
    <row r="297" spans="45:50" x14ac:dyDescent="0.2">
      <c r="AS297" t="s">
        <v>223</v>
      </c>
      <c r="AT297">
        <v>3</v>
      </c>
      <c r="AU297">
        <v>3</v>
      </c>
      <c r="AV297">
        <v>7.6</v>
      </c>
      <c r="AW297">
        <v>95.39748953974896</v>
      </c>
      <c r="AX297">
        <v>268.53871218572959</v>
      </c>
    </row>
    <row r="298" spans="45:50" x14ac:dyDescent="0.2">
      <c r="AS298" t="s">
        <v>223</v>
      </c>
      <c r="AT298">
        <v>3</v>
      </c>
      <c r="AU298">
        <v>6</v>
      </c>
      <c r="AV298">
        <v>6.3</v>
      </c>
      <c r="AW298">
        <v>83.628318584070783</v>
      </c>
      <c r="AX298">
        <v>80.973451327433622</v>
      </c>
    </row>
    <row r="299" spans="45:50" x14ac:dyDescent="0.2">
      <c r="AS299" t="s">
        <v>223</v>
      </c>
      <c r="AT299">
        <v>3</v>
      </c>
      <c r="AU299">
        <v>7</v>
      </c>
      <c r="AV299">
        <v>5.9</v>
      </c>
      <c r="AW299">
        <v>78.318584070796462</v>
      </c>
      <c r="AX299">
        <v>79.204540904176511</v>
      </c>
    </row>
    <row r="300" spans="45:50" x14ac:dyDescent="0.2">
      <c r="AS300" t="s">
        <v>223</v>
      </c>
      <c r="AT300">
        <v>3</v>
      </c>
      <c r="AU300">
        <v>8</v>
      </c>
      <c r="AV300">
        <v>5.9</v>
      </c>
      <c r="AW300">
        <v>80.090497737556561</v>
      </c>
    </row>
    <row r="301" spans="45:50" x14ac:dyDescent="0.2">
      <c r="AS301" t="s">
        <v>225</v>
      </c>
      <c r="AT301">
        <v>1</v>
      </c>
      <c r="AU301">
        <v>0</v>
      </c>
      <c r="AV301">
        <v>8.1333333333333329</v>
      </c>
      <c r="AW301">
        <v>100</v>
      </c>
      <c r="AX301">
        <v>101.25</v>
      </c>
    </row>
    <row r="302" spans="45:50" x14ac:dyDescent="0.2">
      <c r="AS302" t="s">
        <v>225</v>
      </c>
      <c r="AT302">
        <v>1</v>
      </c>
      <c r="AU302">
        <v>1</v>
      </c>
      <c r="AV302">
        <v>8.1999999999999993</v>
      </c>
      <c r="AW302">
        <v>102.49999999999999</v>
      </c>
      <c r="AX302">
        <v>100.17703862660943</v>
      </c>
    </row>
    <row r="303" spans="45:50" x14ac:dyDescent="0.2">
      <c r="AS303" t="s">
        <v>225</v>
      </c>
      <c r="AT303">
        <v>1</v>
      </c>
      <c r="AU303">
        <v>2</v>
      </c>
      <c r="AV303">
        <v>7.6</v>
      </c>
      <c r="AW303">
        <v>97.85407725321889</v>
      </c>
      <c r="AX303">
        <v>96.625783396483925</v>
      </c>
    </row>
    <row r="304" spans="45:50" x14ac:dyDescent="0.2">
      <c r="AS304" t="s">
        <v>225</v>
      </c>
      <c r="AT304">
        <v>1</v>
      </c>
      <c r="AU304">
        <v>3</v>
      </c>
      <c r="AV304">
        <v>7.6</v>
      </c>
      <c r="AW304">
        <v>95.39748953974896</v>
      </c>
      <c r="AX304">
        <v>268.53871218572959</v>
      </c>
    </row>
    <row r="305" spans="45:50" x14ac:dyDescent="0.2">
      <c r="AS305" t="s">
        <v>225</v>
      </c>
      <c r="AT305">
        <v>1</v>
      </c>
      <c r="AU305">
        <v>6</v>
      </c>
      <c r="AV305">
        <v>6.3</v>
      </c>
      <c r="AW305">
        <v>83.628318584070783</v>
      </c>
      <c r="AX305">
        <v>81.637168141592909</v>
      </c>
    </row>
    <row r="306" spans="45:50" x14ac:dyDescent="0.2">
      <c r="AS306" t="s">
        <v>225</v>
      </c>
      <c r="AT306">
        <v>1</v>
      </c>
      <c r="AU306">
        <v>7</v>
      </c>
      <c r="AV306">
        <v>6</v>
      </c>
      <c r="AW306">
        <v>79.646017699115035</v>
      </c>
      <c r="AX306">
        <v>79.189524686661599</v>
      </c>
    </row>
    <row r="307" spans="45:50" x14ac:dyDescent="0.2">
      <c r="AS307" t="s">
        <v>225</v>
      </c>
      <c r="AT307">
        <v>1</v>
      </c>
      <c r="AU307">
        <v>8</v>
      </c>
      <c r="AV307">
        <v>5.8</v>
      </c>
      <c r="AW307">
        <v>78.733031674208149</v>
      </c>
    </row>
    <row r="308" spans="45:50" x14ac:dyDescent="0.2">
      <c r="AS308" t="s">
        <v>225</v>
      </c>
      <c r="AT308">
        <v>2</v>
      </c>
      <c r="AU308">
        <v>0</v>
      </c>
      <c r="AV308">
        <v>8.1333333333333329</v>
      </c>
      <c r="AW308">
        <v>100</v>
      </c>
      <c r="AX308">
        <v>100.625</v>
      </c>
    </row>
    <row r="309" spans="45:50" x14ac:dyDescent="0.2">
      <c r="AS309" t="s">
        <v>225</v>
      </c>
      <c r="AT309">
        <v>2</v>
      </c>
      <c r="AU309">
        <v>1</v>
      </c>
      <c r="AV309">
        <v>8.1</v>
      </c>
      <c r="AW309">
        <v>101.25</v>
      </c>
      <c r="AX309">
        <v>100.19581545064378</v>
      </c>
    </row>
    <row r="310" spans="45:50" x14ac:dyDescent="0.2">
      <c r="AS310" t="s">
        <v>225</v>
      </c>
      <c r="AT310">
        <v>2</v>
      </c>
      <c r="AU310">
        <v>2</v>
      </c>
      <c r="AV310">
        <v>7.7</v>
      </c>
      <c r="AW310">
        <v>99.141630901287556</v>
      </c>
      <c r="AX310">
        <v>97.269560220518258</v>
      </c>
    </row>
    <row r="311" spans="45:50" x14ac:dyDescent="0.2">
      <c r="AS311" t="s">
        <v>225</v>
      </c>
      <c r="AT311">
        <v>2</v>
      </c>
      <c r="AU311">
        <v>3</v>
      </c>
      <c r="AV311">
        <v>7.6</v>
      </c>
      <c r="AW311">
        <v>95.39748953974896</v>
      </c>
      <c r="AX311">
        <v>268.53871218572959</v>
      </c>
    </row>
    <row r="312" spans="45:50" x14ac:dyDescent="0.2">
      <c r="AS312" t="s">
        <v>225</v>
      </c>
      <c r="AT312">
        <v>2</v>
      </c>
      <c r="AU312">
        <v>6</v>
      </c>
      <c r="AV312">
        <v>6.3</v>
      </c>
      <c r="AW312">
        <v>83.628318584070783</v>
      </c>
      <c r="AX312">
        <v>82.300884955752196</v>
      </c>
    </row>
    <row r="313" spans="45:50" x14ac:dyDescent="0.2">
      <c r="AS313" t="s">
        <v>225</v>
      </c>
      <c r="AT313">
        <v>2</v>
      </c>
      <c r="AU313">
        <v>7</v>
      </c>
      <c r="AV313">
        <v>6.1</v>
      </c>
      <c r="AW313">
        <v>80.973451327433608</v>
      </c>
      <c r="AX313">
        <v>79.174508469146673</v>
      </c>
    </row>
    <row r="314" spans="45:50" x14ac:dyDescent="0.2">
      <c r="AS314" t="s">
        <v>225</v>
      </c>
      <c r="AT314">
        <v>2</v>
      </c>
      <c r="AU314">
        <v>8</v>
      </c>
      <c r="AV314">
        <v>5.7</v>
      </c>
      <c r="AW314">
        <v>77.375565610859738</v>
      </c>
    </row>
    <row r="315" spans="45:50" x14ac:dyDescent="0.2">
      <c r="AS315" t="s">
        <v>225</v>
      </c>
      <c r="AT315">
        <v>3</v>
      </c>
      <c r="AU315">
        <v>0</v>
      </c>
      <c r="AV315">
        <v>8.1333333333333329</v>
      </c>
      <c r="AW315">
        <v>100</v>
      </c>
      <c r="AX315">
        <v>100.625</v>
      </c>
    </row>
    <row r="316" spans="45:50" x14ac:dyDescent="0.2">
      <c r="AS316" t="s">
        <v>225</v>
      </c>
      <c r="AT316">
        <v>3</v>
      </c>
      <c r="AU316">
        <v>1</v>
      </c>
      <c r="AV316">
        <v>8.1</v>
      </c>
      <c r="AW316">
        <v>101.25</v>
      </c>
      <c r="AX316">
        <v>100.19581545064378</v>
      </c>
    </row>
    <row r="317" spans="45:50" x14ac:dyDescent="0.2">
      <c r="AS317" t="s">
        <v>225</v>
      </c>
      <c r="AT317">
        <v>3</v>
      </c>
      <c r="AU317">
        <v>2</v>
      </c>
      <c r="AV317">
        <v>7.7</v>
      </c>
      <c r="AW317">
        <v>99.141630901287556</v>
      </c>
      <c r="AX317">
        <v>97.897175283279765</v>
      </c>
    </row>
    <row r="318" spans="45:50" x14ac:dyDescent="0.2">
      <c r="AS318" t="s">
        <v>225</v>
      </c>
      <c r="AT318">
        <v>3</v>
      </c>
      <c r="AU318">
        <v>3</v>
      </c>
      <c r="AV318">
        <v>7.7</v>
      </c>
      <c r="AW318">
        <v>96.652719665271974</v>
      </c>
      <c r="AX318">
        <v>276.39500870144775</v>
      </c>
    </row>
    <row r="319" spans="45:50" x14ac:dyDescent="0.2">
      <c r="AS319" t="s">
        <v>225</v>
      </c>
      <c r="AT319">
        <v>3</v>
      </c>
      <c r="AU319">
        <v>6</v>
      </c>
      <c r="AV319">
        <v>6.6</v>
      </c>
      <c r="AW319">
        <v>87.610619469026545</v>
      </c>
      <c r="AX319">
        <v>84.29203539823007</v>
      </c>
    </row>
    <row r="320" spans="45:50" x14ac:dyDescent="0.2">
      <c r="AS320" t="s">
        <v>225</v>
      </c>
      <c r="AT320">
        <v>3</v>
      </c>
      <c r="AU320">
        <v>7</v>
      </c>
      <c r="AV320">
        <v>6.1</v>
      </c>
      <c r="AW320">
        <v>80.973451327433608</v>
      </c>
      <c r="AX320">
        <v>79.174508469146673</v>
      </c>
    </row>
    <row r="321" spans="45:49" x14ac:dyDescent="0.2">
      <c r="AS321" t="s">
        <v>225</v>
      </c>
      <c r="AT321">
        <v>3</v>
      </c>
      <c r="AU321">
        <v>8</v>
      </c>
      <c r="AV321">
        <v>5.7</v>
      </c>
      <c r="AW321">
        <v>77.375565610859738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156CF-9952-104C-A592-EEFF653E985B}">
  <dimension ref="A5:AF151"/>
  <sheetViews>
    <sheetView zoomScale="43" workbookViewId="0">
      <selection activeCell="A8" sqref="A1:A8"/>
    </sheetView>
  </sheetViews>
  <sheetFormatPr baseColWidth="10" defaultRowHeight="15" x14ac:dyDescent="0.2"/>
  <cols>
    <col min="1" max="1" width="22.83203125" customWidth="1"/>
    <col min="3" max="9" width="11" bestFit="1" customWidth="1"/>
    <col min="10" max="11" width="16.1640625" bestFit="1" customWidth="1"/>
    <col min="12" max="14" width="11" bestFit="1" customWidth="1"/>
    <col min="15" max="16" width="14.83203125" bestFit="1" customWidth="1"/>
    <col min="17" max="17" width="11.1640625" bestFit="1" customWidth="1"/>
    <col min="18" max="20" width="11" bestFit="1" customWidth="1"/>
    <col min="21" max="22" width="16.1640625" bestFit="1" customWidth="1"/>
    <col min="24" max="24" width="14.83203125" bestFit="1" customWidth="1"/>
    <col min="25" max="25" width="13.5" bestFit="1" customWidth="1"/>
    <col min="27" max="32" width="11" bestFit="1" customWidth="1"/>
  </cols>
  <sheetData>
    <row r="5" spans="1:23" x14ac:dyDescent="0.2">
      <c r="L5" s="28" t="s">
        <v>178</v>
      </c>
      <c r="M5" s="28" t="s">
        <v>178</v>
      </c>
      <c r="N5" s="28" t="s">
        <v>178</v>
      </c>
      <c r="O5" s="28" t="s">
        <v>178</v>
      </c>
      <c r="P5" s="28" t="s">
        <v>178</v>
      </c>
      <c r="Q5" s="28" t="s">
        <v>178</v>
      </c>
      <c r="R5" s="28" t="s">
        <v>178</v>
      </c>
      <c r="S5" s="28" t="s">
        <v>178</v>
      </c>
      <c r="T5" s="28" t="s">
        <v>120</v>
      </c>
      <c r="U5" s="28" t="s">
        <v>120</v>
      </c>
      <c r="V5" s="28" t="s">
        <v>120</v>
      </c>
      <c r="W5" s="28" t="s">
        <v>120</v>
      </c>
    </row>
    <row r="6" spans="1:23" x14ac:dyDescent="0.2">
      <c r="C6" s="29"/>
      <c r="D6" s="32" t="s">
        <v>262</v>
      </c>
      <c r="E6" s="32" t="s">
        <v>263</v>
      </c>
      <c r="F6" s="32" t="s">
        <v>264</v>
      </c>
      <c r="G6" s="32" t="s">
        <v>265</v>
      </c>
      <c r="H6" s="32" t="s">
        <v>266</v>
      </c>
      <c r="I6" s="32" t="s">
        <v>267</v>
      </c>
      <c r="J6" s="32" t="s">
        <v>268</v>
      </c>
      <c r="K6" s="32" t="s">
        <v>269</v>
      </c>
      <c r="L6" s="32" t="s">
        <v>16</v>
      </c>
      <c r="M6" s="32" t="s">
        <v>17</v>
      </c>
      <c r="N6" s="32" t="s">
        <v>18</v>
      </c>
      <c r="O6" s="32" t="s">
        <v>19</v>
      </c>
      <c r="P6" s="32" t="s">
        <v>20</v>
      </c>
      <c r="Q6" s="32" t="s">
        <v>21</v>
      </c>
      <c r="R6" s="32" t="s">
        <v>22</v>
      </c>
      <c r="S6" s="32" t="s">
        <v>23</v>
      </c>
      <c r="T6" s="32" t="s">
        <v>16</v>
      </c>
      <c r="U6" s="32" t="s">
        <v>17</v>
      </c>
      <c r="V6" s="32" t="s">
        <v>18</v>
      </c>
      <c r="W6" s="32" t="s">
        <v>19</v>
      </c>
    </row>
    <row r="7" spans="1:23" x14ac:dyDescent="0.2">
      <c r="C7" s="33" t="s">
        <v>0</v>
      </c>
      <c r="D7" s="33">
        <v>16</v>
      </c>
      <c r="E7" s="33">
        <v>16</v>
      </c>
      <c r="F7" s="33">
        <v>16</v>
      </c>
      <c r="G7" s="33">
        <v>16</v>
      </c>
      <c r="H7" s="33">
        <v>11.25</v>
      </c>
      <c r="I7" s="33">
        <v>11.25</v>
      </c>
      <c r="J7" s="33">
        <v>11.25</v>
      </c>
      <c r="K7" s="33">
        <v>11.25</v>
      </c>
      <c r="L7" s="33">
        <v>16</v>
      </c>
      <c r="M7" s="33">
        <v>16</v>
      </c>
      <c r="N7" s="33">
        <v>16</v>
      </c>
      <c r="O7" s="33">
        <v>16</v>
      </c>
      <c r="P7" s="33">
        <v>11.25</v>
      </c>
      <c r="Q7" s="33">
        <v>11.25</v>
      </c>
      <c r="R7" s="33">
        <v>11.25</v>
      </c>
      <c r="S7" s="33">
        <v>11.25</v>
      </c>
      <c r="T7" s="33" t="s">
        <v>33</v>
      </c>
      <c r="U7" s="33" t="s">
        <v>33</v>
      </c>
      <c r="V7" s="33" t="s">
        <v>33</v>
      </c>
      <c r="W7" s="33" t="s">
        <v>33</v>
      </c>
    </row>
    <row r="8" spans="1:23" x14ac:dyDescent="0.2">
      <c r="C8" s="28" t="s">
        <v>129</v>
      </c>
      <c r="D8" s="28">
        <v>5</v>
      </c>
      <c r="E8" s="28">
        <v>5</v>
      </c>
      <c r="F8" s="28">
        <v>5</v>
      </c>
      <c r="G8" s="28">
        <v>5</v>
      </c>
      <c r="H8" s="28">
        <v>5</v>
      </c>
      <c r="I8" s="28">
        <v>5</v>
      </c>
      <c r="J8" s="28">
        <v>5</v>
      </c>
      <c r="K8" s="28">
        <v>5</v>
      </c>
      <c r="L8" s="28">
        <v>5</v>
      </c>
      <c r="M8" s="28">
        <v>5</v>
      </c>
      <c r="N8" s="28">
        <v>5</v>
      </c>
      <c r="O8" s="28">
        <v>5</v>
      </c>
      <c r="P8" s="28">
        <v>5</v>
      </c>
      <c r="Q8" s="28">
        <v>5</v>
      </c>
      <c r="R8" s="28">
        <v>5</v>
      </c>
      <c r="S8" s="28">
        <v>5</v>
      </c>
      <c r="T8" s="34" t="s">
        <v>33</v>
      </c>
      <c r="U8" s="34" t="s">
        <v>33</v>
      </c>
      <c r="V8" s="34" t="s">
        <v>33</v>
      </c>
      <c r="W8" s="34" t="s">
        <v>33</v>
      </c>
    </row>
    <row r="9" spans="1:23" x14ac:dyDescent="0.2">
      <c r="C9" s="33" t="s">
        <v>1</v>
      </c>
      <c r="D9" s="33">
        <v>22</v>
      </c>
      <c r="E9" s="33">
        <v>34</v>
      </c>
      <c r="F9" s="33">
        <v>50</v>
      </c>
      <c r="G9" s="33">
        <v>31</v>
      </c>
      <c r="H9" s="33">
        <v>29</v>
      </c>
      <c r="I9" s="33">
        <v>11</v>
      </c>
      <c r="J9" s="33">
        <v>8</v>
      </c>
      <c r="K9" s="33">
        <v>20</v>
      </c>
      <c r="L9" s="33">
        <v>24</v>
      </c>
      <c r="M9" s="33">
        <v>15</v>
      </c>
      <c r="N9" s="33">
        <v>17</v>
      </c>
      <c r="O9" s="33">
        <v>33</v>
      </c>
      <c r="P9" s="33">
        <v>57</v>
      </c>
      <c r="Q9" s="33">
        <v>29</v>
      </c>
      <c r="R9" s="33">
        <v>24</v>
      </c>
      <c r="S9" s="33">
        <v>27</v>
      </c>
      <c r="T9" s="33" t="s">
        <v>33</v>
      </c>
      <c r="U9" s="33" t="s">
        <v>33</v>
      </c>
      <c r="V9" s="33" t="s">
        <v>33</v>
      </c>
      <c r="W9" s="33" t="s">
        <v>33</v>
      </c>
    </row>
    <row r="10" spans="1:23" x14ac:dyDescent="0.2">
      <c r="C10" s="28" t="s">
        <v>129</v>
      </c>
      <c r="D10" s="28">
        <v>3</v>
      </c>
      <c r="E10" s="28">
        <v>3</v>
      </c>
      <c r="F10" s="28">
        <v>3</v>
      </c>
      <c r="G10" s="28">
        <v>3</v>
      </c>
      <c r="H10" s="28">
        <v>1</v>
      </c>
      <c r="I10" s="28">
        <v>1</v>
      </c>
      <c r="J10" s="28">
        <v>1</v>
      </c>
      <c r="K10" s="28">
        <v>1</v>
      </c>
      <c r="L10" s="28">
        <v>3</v>
      </c>
      <c r="M10" s="28">
        <v>3</v>
      </c>
      <c r="N10" s="28">
        <v>3</v>
      </c>
      <c r="O10" s="28">
        <v>3</v>
      </c>
      <c r="P10" s="28">
        <v>1</v>
      </c>
      <c r="Q10" s="28">
        <v>1</v>
      </c>
      <c r="R10" s="28">
        <v>1</v>
      </c>
      <c r="S10" s="28">
        <v>1</v>
      </c>
      <c r="T10" s="34" t="s">
        <v>33</v>
      </c>
      <c r="U10" s="34" t="s">
        <v>33</v>
      </c>
      <c r="V10" s="34" t="s">
        <v>33</v>
      </c>
      <c r="W10" s="34" t="s">
        <v>33</v>
      </c>
    </row>
    <row r="11" spans="1:23" x14ac:dyDescent="0.2">
      <c r="C11" s="33" t="s">
        <v>2</v>
      </c>
      <c r="D11" s="33">
        <v>22</v>
      </c>
      <c r="E11" s="33">
        <v>14</v>
      </c>
      <c r="F11" s="33">
        <v>16</v>
      </c>
      <c r="G11" s="33">
        <v>8</v>
      </c>
      <c r="H11" s="33">
        <v>42</v>
      </c>
      <c r="I11" s="33">
        <v>35</v>
      </c>
      <c r="J11" s="33">
        <v>28</v>
      </c>
      <c r="K11" s="33">
        <v>53</v>
      </c>
      <c r="L11" s="33">
        <v>11</v>
      </c>
      <c r="M11" s="33">
        <v>13</v>
      </c>
      <c r="N11" s="33">
        <v>10</v>
      </c>
      <c r="O11" s="33">
        <v>13</v>
      </c>
      <c r="P11" s="33">
        <v>87</v>
      </c>
      <c r="Q11" s="33">
        <v>62</v>
      </c>
      <c r="R11" s="33">
        <v>43</v>
      </c>
      <c r="S11" s="33">
        <v>56</v>
      </c>
      <c r="T11" s="33" t="s">
        <v>33</v>
      </c>
      <c r="U11" s="33" t="s">
        <v>33</v>
      </c>
      <c r="V11" s="33" t="s">
        <v>33</v>
      </c>
      <c r="W11" s="33" t="s">
        <v>33</v>
      </c>
    </row>
    <row r="12" spans="1:23" x14ac:dyDescent="0.2">
      <c r="C12" s="28" t="s">
        <v>129</v>
      </c>
      <c r="D12" s="28">
        <v>4</v>
      </c>
      <c r="E12" s="28">
        <v>4</v>
      </c>
      <c r="F12" s="28">
        <v>4</v>
      </c>
      <c r="G12" s="28">
        <v>4</v>
      </c>
      <c r="H12" s="28">
        <v>3</v>
      </c>
      <c r="I12" s="28">
        <v>3</v>
      </c>
      <c r="J12" s="28">
        <v>3</v>
      </c>
      <c r="K12" s="28">
        <v>3</v>
      </c>
      <c r="L12" s="28">
        <v>4</v>
      </c>
      <c r="M12" s="28">
        <v>4</v>
      </c>
      <c r="N12" s="28">
        <v>4</v>
      </c>
      <c r="O12" s="28">
        <v>4</v>
      </c>
      <c r="P12" s="28">
        <v>3</v>
      </c>
      <c r="Q12" s="28">
        <v>3</v>
      </c>
      <c r="R12" s="28">
        <v>3</v>
      </c>
      <c r="S12" s="28">
        <v>3</v>
      </c>
      <c r="T12" s="34" t="s">
        <v>33</v>
      </c>
      <c r="U12" s="34" t="s">
        <v>33</v>
      </c>
      <c r="V12" s="34" t="s">
        <v>33</v>
      </c>
      <c r="W12" s="34" t="s">
        <v>33</v>
      </c>
    </row>
    <row r="13" spans="1:23" x14ac:dyDescent="0.2">
      <c r="A13" s="57"/>
      <c r="C13" s="33" t="s">
        <v>3</v>
      </c>
      <c r="D13" s="33">
        <v>10</v>
      </c>
      <c r="E13" s="33">
        <v>36</v>
      </c>
      <c r="F13" s="33">
        <v>58</v>
      </c>
      <c r="G13" s="33">
        <v>47</v>
      </c>
      <c r="H13" s="33">
        <v>31</v>
      </c>
      <c r="I13" s="33">
        <v>26</v>
      </c>
      <c r="J13" s="33">
        <v>27</v>
      </c>
      <c r="K13" s="33">
        <v>43</v>
      </c>
      <c r="L13" s="33">
        <v>9</v>
      </c>
      <c r="M13" s="33">
        <v>7</v>
      </c>
      <c r="N13" s="33">
        <v>9</v>
      </c>
      <c r="O13" s="33">
        <v>12</v>
      </c>
      <c r="P13" s="33">
        <v>44</v>
      </c>
      <c r="Q13" s="33">
        <v>24</v>
      </c>
      <c r="R13" s="33">
        <v>37</v>
      </c>
      <c r="S13" s="33">
        <v>36</v>
      </c>
      <c r="T13" s="33" t="s">
        <v>33</v>
      </c>
      <c r="U13" s="33" t="s">
        <v>33</v>
      </c>
      <c r="V13" s="33" t="s">
        <v>33</v>
      </c>
      <c r="W13" s="33" t="s">
        <v>33</v>
      </c>
    </row>
    <row r="14" spans="1:23" x14ac:dyDescent="0.2">
      <c r="C14" s="28" t="s">
        <v>129</v>
      </c>
      <c r="D14" s="28">
        <v>5</v>
      </c>
      <c r="E14" s="28">
        <v>4</v>
      </c>
      <c r="F14" s="28">
        <v>4</v>
      </c>
      <c r="G14" s="28">
        <v>4</v>
      </c>
      <c r="H14" s="28">
        <v>3</v>
      </c>
      <c r="I14" s="28">
        <v>3</v>
      </c>
      <c r="J14" s="28">
        <v>3</v>
      </c>
      <c r="K14" s="28">
        <v>3</v>
      </c>
      <c r="L14" s="28">
        <v>5</v>
      </c>
      <c r="M14" s="28">
        <v>5</v>
      </c>
      <c r="N14" s="28">
        <v>5</v>
      </c>
      <c r="O14" s="28">
        <v>5</v>
      </c>
      <c r="P14" s="28">
        <v>3</v>
      </c>
      <c r="Q14" s="28">
        <v>3</v>
      </c>
      <c r="R14" s="28">
        <v>3</v>
      </c>
      <c r="S14" s="28">
        <v>3</v>
      </c>
      <c r="T14" s="34" t="s">
        <v>33</v>
      </c>
      <c r="U14" s="34" t="s">
        <v>33</v>
      </c>
      <c r="V14" s="34" t="s">
        <v>33</v>
      </c>
      <c r="W14" s="34" t="s">
        <v>33</v>
      </c>
    </row>
    <row r="15" spans="1:23" x14ac:dyDescent="0.2">
      <c r="C15" s="33" t="s">
        <v>4</v>
      </c>
      <c r="D15" s="33">
        <v>26</v>
      </c>
      <c r="E15" s="33">
        <v>24</v>
      </c>
      <c r="F15" s="33">
        <v>26</v>
      </c>
      <c r="G15" s="33">
        <v>20</v>
      </c>
      <c r="H15" s="33">
        <v>27</v>
      </c>
      <c r="I15" s="33">
        <v>15</v>
      </c>
      <c r="J15" s="33">
        <v>17</v>
      </c>
      <c r="K15" s="33">
        <v>18</v>
      </c>
      <c r="L15" s="33">
        <v>21</v>
      </c>
      <c r="M15" s="33">
        <v>26</v>
      </c>
      <c r="N15" s="33">
        <v>24</v>
      </c>
      <c r="O15" s="33">
        <v>14</v>
      </c>
      <c r="P15" s="33">
        <v>59</v>
      </c>
      <c r="Q15" s="33">
        <v>11</v>
      </c>
      <c r="R15" s="33">
        <v>24</v>
      </c>
      <c r="S15" s="33">
        <v>21</v>
      </c>
      <c r="T15" s="33" t="s">
        <v>33</v>
      </c>
      <c r="U15" s="33" t="s">
        <v>33</v>
      </c>
      <c r="V15" s="33" t="s">
        <v>33</v>
      </c>
      <c r="W15" s="33" t="s">
        <v>33</v>
      </c>
    </row>
    <row r="16" spans="1:23" x14ac:dyDescent="0.2">
      <c r="C16" s="28" t="s">
        <v>129</v>
      </c>
      <c r="D16" s="28">
        <v>5</v>
      </c>
      <c r="E16" s="28">
        <v>5</v>
      </c>
      <c r="F16" s="28">
        <v>5</v>
      </c>
      <c r="G16" s="28">
        <v>5</v>
      </c>
      <c r="H16" s="28">
        <v>3</v>
      </c>
      <c r="I16" s="28">
        <v>3</v>
      </c>
      <c r="J16" s="28">
        <v>3</v>
      </c>
      <c r="K16" s="28">
        <v>3</v>
      </c>
      <c r="L16" s="28">
        <v>5</v>
      </c>
      <c r="M16" s="28">
        <v>5</v>
      </c>
      <c r="N16" s="28">
        <v>5</v>
      </c>
      <c r="O16" s="28">
        <v>5</v>
      </c>
      <c r="P16" s="28">
        <v>3</v>
      </c>
      <c r="Q16" s="28">
        <v>3</v>
      </c>
      <c r="R16" s="28">
        <v>3</v>
      </c>
      <c r="S16" s="28">
        <v>3</v>
      </c>
      <c r="T16" s="34" t="s">
        <v>33</v>
      </c>
      <c r="U16" s="34" t="s">
        <v>33</v>
      </c>
      <c r="V16" s="34" t="s">
        <v>33</v>
      </c>
      <c r="W16" s="34" t="s">
        <v>33</v>
      </c>
    </row>
    <row r="17" spans="3:23" x14ac:dyDescent="0.2">
      <c r="C17" s="33" t="s">
        <v>24</v>
      </c>
      <c r="D17" s="33">
        <v>18</v>
      </c>
      <c r="E17" s="33">
        <v>18</v>
      </c>
      <c r="F17" s="33">
        <v>19</v>
      </c>
      <c r="G17" s="33">
        <v>26</v>
      </c>
      <c r="H17" s="33">
        <v>36</v>
      </c>
      <c r="I17" s="33">
        <v>39</v>
      </c>
      <c r="J17" s="33">
        <v>29</v>
      </c>
      <c r="K17" s="33">
        <v>34</v>
      </c>
      <c r="L17" s="33">
        <v>23</v>
      </c>
      <c r="M17" s="33">
        <v>37</v>
      </c>
      <c r="N17" s="33">
        <v>30</v>
      </c>
      <c r="O17" s="33">
        <v>19</v>
      </c>
      <c r="P17" s="33">
        <v>76</v>
      </c>
      <c r="Q17" s="33">
        <v>57</v>
      </c>
      <c r="R17" s="33">
        <v>46</v>
      </c>
      <c r="S17" s="33">
        <v>57</v>
      </c>
      <c r="T17" s="33" t="s">
        <v>33</v>
      </c>
      <c r="U17" s="33" t="s">
        <v>33</v>
      </c>
      <c r="V17" s="33" t="s">
        <v>33</v>
      </c>
      <c r="W17" s="33" t="s">
        <v>33</v>
      </c>
    </row>
    <row r="18" spans="3:23" x14ac:dyDescent="0.2">
      <c r="C18" s="28" t="s">
        <v>129</v>
      </c>
      <c r="D18" s="28">
        <v>5</v>
      </c>
      <c r="E18" s="28">
        <v>5</v>
      </c>
      <c r="F18" s="28">
        <v>5</v>
      </c>
      <c r="G18" s="28">
        <v>5</v>
      </c>
      <c r="H18" s="28">
        <v>3</v>
      </c>
      <c r="I18" s="28">
        <v>3</v>
      </c>
      <c r="J18" s="28">
        <v>3</v>
      </c>
      <c r="K18" s="28">
        <v>3</v>
      </c>
      <c r="L18" s="28">
        <v>5</v>
      </c>
      <c r="M18" s="28">
        <v>5</v>
      </c>
      <c r="N18" s="28">
        <v>5</v>
      </c>
      <c r="O18" s="28">
        <v>5</v>
      </c>
      <c r="P18" s="28">
        <v>3</v>
      </c>
      <c r="Q18" s="28">
        <v>3</v>
      </c>
      <c r="R18" s="28">
        <v>3</v>
      </c>
      <c r="S18" s="28">
        <v>3</v>
      </c>
      <c r="T18" s="34" t="s">
        <v>33</v>
      </c>
      <c r="U18" s="34" t="s">
        <v>33</v>
      </c>
      <c r="V18" s="34" t="s">
        <v>33</v>
      </c>
      <c r="W18" s="34" t="s">
        <v>33</v>
      </c>
    </row>
    <row r="19" spans="3:23" x14ac:dyDescent="0.2">
      <c r="C19" s="33" t="s">
        <v>5</v>
      </c>
      <c r="D19" s="33">
        <v>24</v>
      </c>
      <c r="E19" s="33">
        <v>25</v>
      </c>
      <c r="F19" s="33">
        <v>19</v>
      </c>
      <c r="G19" s="33">
        <v>6</v>
      </c>
      <c r="H19" s="33">
        <v>32</v>
      </c>
      <c r="I19" s="33">
        <v>20</v>
      </c>
      <c r="J19" s="33">
        <v>19</v>
      </c>
      <c r="K19" s="33">
        <v>35</v>
      </c>
      <c r="L19" s="33">
        <v>28</v>
      </c>
      <c r="M19" s="33">
        <v>29</v>
      </c>
      <c r="N19" s="33">
        <v>35</v>
      </c>
      <c r="O19" s="33">
        <v>17</v>
      </c>
      <c r="P19" s="33">
        <v>49</v>
      </c>
      <c r="Q19" s="33">
        <v>47</v>
      </c>
      <c r="R19" s="33">
        <v>48</v>
      </c>
      <c r="S19" s="33">
        <v>50</v>
      </c>
      <c r="T19" s="33" t="s">
        <v>33</v>
      </c>
      <c r="U19" s="33" t="s">
        <v>33</v>
      </c>
      <c r="V19" s="33" t="s">
        <v>33</v>
      </c>
      <c r="W19" s="33" t="s">
        <v>33</v>
      </c>
    </row>
    <row r="20" spans="3:23" x14ac:dyDescent="0.2">
      <c r="C20" s="28" t="s">
        <v>129</v>
      </c>
      <c r="D20" s="28">
        <v>5</v>
      </c>
      <c r="E20" s="28">
        <v>5</v>
      </c>
      <c r="F20" s="28">
        <v>5</v>
      </c>
      <c r="G20" s="28">
        <v>5</v>
      </c>
      <c r="H20" s="35">
        <v>3</v>
      </c>
      <c r="I20" s="35">
        <v>3</v>
      </c>
      <c r="J20" s="35">
        <v>3</v>
      </c>
      <c r="K20" s="35">
        <v>3</v>
      </c>
      <c r="L20" s="35">
        <v>5</v>
      </c>
      <c r="M20" s="35">
        <v>5</v>
      </c>
      <c r="N20" s="35">
        <v>5</v>
      </c>
      <c r="O20" s="35">
        <v>5</v>
      </c>
      <c r="P20" s="35">
        <v>3</v>
      </c>
      <c r="Q20" s="35">
        <v>3</v>
      </c>
      <c r="R20" s="35">
        <v>3</v>
      </c>
      <c r="S20" s="35">
        <v>3</v>
      </c>
      <c r="T20" s="34" t="s">
        <v>33</v>
      </c>
      <c r="U20" s="34" t="s">
        <v>33</v>
      </c>
      <c r="V20" s="34" t="s">
        <v>33</v>
      </c>
      <c r="W20" s="34" t="s">
        <v>33</v>
      </c>
    </row>
    <row r="21" spans="3:23" x14ac:dyDescent="0.2"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</row>
    <row r="23" spans="3:23" x14ac:dyDescent="0.2">
      <c r="C23" s="37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23" x14ac:dyDescent="0.2"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  <c r="T24" s="28" t="s">
        <v>120</v>
      </c>
      <c r="U24" s="28" t="s">
        <v>120</v>
      </c>
      <c r="V24" s="28" t="s">
        <v>120</v>
      </c>
      <c r="W24" s="28" t="s">
        <v>120</v>
      </c>
    </row>
    <row r="25" spans="3:23" x14ac:dyDescent="0.2">
      <c r="C25" s="38" t="s">
        <v>131</v>
      </c>
      <c r="D25" s="32" t="s">
        <v>262</v>
      </c>
      <c r="E25" s="32" t="s">
        <v>263</v>
      </c>
      <c r="F25" s="32" t="s">
        <v>264</v>
      </c>
      <c r="G25" s="32" t="s">
        <v>265</v>
      </c>
      <c r="H25" s="32" t="s">
        <v>266</v>
      </c>
      <c r="I25" s="32" t="s">
        <v>267</v>
      </c>
      <c r="J25" s="32" t="s">
        <v>268</v>
      </c>
      <c r="K25" s="32" t="s">
        <v>269</v>
      </c>
      <c r="L25" s="32" t="s">
        <v>16</v>
      </c>
      <c r="M25" s="32" t="s">
        <v>17</v>
      </c>
      <c r="N25" s="32" t="s">
        <v>18</v>
      </c>
      <c r="O25" s="32" t="s">
        <v>19</v>
      </c>
      <c r="P25" s="32" t="s">
        <v>20</v>
      </c>
      <c r="Q25" s="32" t="s">
        <v>21</v>
      </c>
      <c r="R25" s="32" t="s">
        <v>22</v>
      </c>
      <c r="S25" s="32" t="s">
        <v>23</v>
      </c>
      <c r="T25" s="32" t="s">
        <v>16</v>
      </c>
      <c r="U25" s="32" t="s">
        <v>17</v>
      </c>
      <c r="V25" s="32" t="s">
        <v>18</v>
      </c>
      <c r="W25" s="32" t="s">
        <v>19</v>
      </c>
    </row>
    <row r="26" spans="3:23" x14ac:dyDescent="0.2">
      <c r="C26" s="39">
        <v>0</v>
      </c>
      <c r="D26" s="34">
        <f t="shared" ref="D26:W26" si="0">((D7*(5*20)*10^D8))/(5*30)</f>
        <v>1066666.6666666667</v>
      </c>
      <c r="E26" s="34">
        <f t="shared" si="0"/>
        <v>1066666.6666666667</v>
      </c>
      <c r="F26" s="34">
        <f t="shared" si="0"/>
        <v>1066666.6666666667</v>
      </c>
      <c r="G26" s="34">
        <f t="shared" si="0"/>
        <v>1066666.6666666667</v>
      </c>
      <c r="H26" s="34">
        <f t="shared" si="0"/>
        <v>750000</v>
      </c>
      <c r="I26" s="34">
        <f t="shared" si="0"/>
        <v>750000</v>
      </c>
      <c r="J26" s="34">
        <f t="shared" si="0"/>
        <v>750000</v>
      </c>
      <c r="K26" s="34">
        <f t="shared" si="0"/>
        <v>750000</v>
      </c>
      <c r="L26" s="34">
        <f t="shared" si="0"/>
        <v>1066666.6666666667</v>
      </c>
      <c r="M26" s="34">
        <f t="shared" si="0"/>
        <v>1066666.6666666667</v>
      </c>
      <c r="N26" s="34">
        <f t="shared" si="0"/>
        <v>1066666.6666666667</v>
      </c>
      <c r="O26" s="34">
        <f t="shared" si="0"/>
        <v>1066666.6666666667</v>
      </c>
      <c r="P26" s="34">
        <f t="shared" si="0"/>
        <v>750000</v>
      </c>
      <c r="Q26" s="34">
        <f t="shared" si="0"/>
        <v>750000</v>
      </c>
      <c r="R26" s="34">
        <f t="shared" si="0"/>
        <v>750000</v>
      </c>
      <c r="S26" s="28">
        <f t="shared" si="0"/>
        <v>750000</v>
      </c>
      <c r="T26" s="28" t="e">
        <f t="shared" si="0"/>
        <v>#VALUE!</v>
      </c>
      <c r="U26" s="28" t="e">
        <f t="shared" si="0"/>
        <v>#VALUE!</v>
      </c>
      <c r="V26" s="28" t="e">
        <f t="shared" si="0"/>
        <v>#VALUE!</v>
      </c>
      <c r="W26" s="28" t="e">
        <f t="shared" si="0"/>
        <v>#VALUE!</v>
      </c>
    </row>
    <row r="27" spans="3:23" x14ac:dyDescent="0.2">
      <c r="C27" s="40">
        <v>1</v>
      </c>
      <c r="D27" s="34">
        <f t="shared" ref="D27:R27" si="1">D9*(5*20)*10^D10</f>
        <v>2200000</v>
      </c>
      <c r="E27" s="34">
        <f t="shared" si="1"/>
        <v>3400000</v>
      </c>
      <c r="F27" s="34">
        <f t="shared" si="1"/>
        <v>5000000</v>
      </c>
      <c r="G27" s="34">
        <f t="shared" si="1"/>
        <v>3100000</v>
      </c>
      <c r="H27" s="34">
        <f t="shared" si="1"/>
        <v>29000</v>
      </c>
      <c r="I27" s="34">
        <f t="shared" si="1"/>
        <v>11000</v>
      </c>
      <c r="J27" s="34">
        <f t="shared" si="1"/>
        <v>8000</v>
      </c>
      <c r="K27" s="34">
        <f t="shared" si="1"/>
        <v>20000</v>
      </c>
      <c r="L27" s="34">
        <f>L9*(5*20)*10^L10</f>
        <v>2400000</v>
      </c>
      <c r="M27" s="34">
        <f t="shared" si="1"/>
        <v>1500000</v>
      </c>
      <c r="N27" s="34">
        <f t="shared" si="1"/>
        <v>1700000</v>
      </c>
      <c r="O27" s="34">
        <f t="shared" si="1"/>
        <v>3300000</v>
      </c>
      <c r="P27" s="34">
        <f t="shared" si="1"/>
        <v>57000</v>
      </c>
      <c r="Q27" s="34">
        <f t="shared" si="1"/>
        <v>29000</v>
      </c>
      <c r="R27" s="34">
        <f t="shared" si="1"/>
        <v>24000</v>
      </c>
      <c r="S27" s="28">
        <f>S9*(5*20)*10^S10</f>
        <v>27000</v>
      </c>
      <c r="T27" s="28" t="e">
        <f>T9*(5*20)*10^T10</f>
        <v>#VALUE!</v>
      </c>
      <c r="U27" s="28" t="e">
        <f>U9*(5*20)*10^U10</f>
        <v>#VALUE!</v>
      </c>
      <c r="V27" s="28" t="e">
        <f>V9*(5*20)*10^V10</f>
        <v>#VALUE!</v>
      </c>
      <c r="W27" s="28" t="e">
        <f>W9*(5*20)*10^W10</f>
        <v>#VALUE!</v>
      </c>
    </row>
    <row r="28" spans="3:23" x14ac:dyDescent="0.2">
      <c r="C28" s="40">
        <v>2</v>
      </c>
      <c r="D28" s="34">
        <f>D11*(5*20)*10^D12</f>
        <v>22000000</v>
      </c>
      <c r="E28" s="34">
        <f t="shared" ref="E28:W28" si="2">E11*(5*20)*10^E12</f>
        <v>14000000</v>
      </c>
      <c r="F28" s="34">
        <f t="shared" si="2"/>
        <v>16000000</v>
      </c>
      <c r="G28" s="34">
        <f t="shared" si="2"/>
        <v>8000000</v>
      </c>
      <c r="H28" s="34">
        <f t="shared" si="2"/>
        <v>4200000</v>
      </c>
      <c r="I28" s="34">
        <f t="shared" si="2"/>
        <v>3500000</v>
      </c>
      <c r="J28" s="34">
        <f t="shared" si="2"/>
        <v>2800000</v>
      </c>
      <c r="K28" s="34">
        <f t="shared" si="2"/>
        <v>5300000</v>
      </c>
      <c r="L28" s="34">
        <f t="shared" si="2"/>
        <v>11000000</v>
      </c>
      <c r="M28" s="34">
        <f t="shared" si="2"/>
        <v>13000000</v>
      </c>
      <c r="N28" s="34">
        <f t="shared" si="2"/>
        <v>10000000</v>
      </c>
      <c r="O28" s="34">
        <f t="shared" si="2"/>
        <v>13000000</v>
      </c>
      <c r="P28" s="34">
        <f t="shared" si="2"/>
        <v>8700000</v>
      </c>
      <c r="Q28" s="34">
        <f t="shared" si="2"/>
        <v>6200000</v>
      </c>
      <c r="R28" s="34">
        <f t="shared" si="2"/>
        <v>4300000</v>
      </c>
      <c r="S28" s="28">
        <f t="shared" si="2"/>
        <v>5600000</v>
      </c>
      <c r="T28" s="28" t="e">
        <f t="shared" si="2"/>
        <v>#VALUE!</v>
      </c>
      <c r="U28" s="28" t="e">
        <f t="shared" si="2"/>
        <v>#VALUE!</v>
      </c>
      <c r="V28" s="28" t="e">
        <f t="shared" si="2"/>
        <v>#VALUE!</v>
      </c>
      <c r="W28" s="28" t="e">
        <f t="shared" si="2"/>
        <v>#VALUE!</v>
      </c>
    </row>
    <row r="29" spans="3:23" x14ac:dyDescent="0.2">
      <c r="C29" s="40">
        <v>3</v>
      </c>
      <c r="D29" s="34">
        <f t="shared" ref="D29:W29" si="3">D13*(5*20)*10^D14</f>
        <v>100000000</v>
      </c>
      <c r="E29" s="34">
        <f t="shared" si="3"/>
        <v>36000000</v>
      </c>
      <c r="F29" s="34">
        <f t="shared" si="3"/>
        <v>58000000</v>
      </c>
      <c r="G29" s="34">
        <f t="shared" si="3"/>
        <v>47000000</v>
      </c>
      <c r="H29" s="34">
        <f t="shared" si="3"/>
        <v>3100000</v>
      </c>
      <c r="I29" s="34">
        <f t="shared" si="3"/>
        <v>2600000</v>
      </c>
      <c r="J29" s="34">
        <f t="shared" si="3"/>
        <v>2700000</v>
      </c>
      <c r="K29" s="34">
        <f t="shared" si="3"/>
        <v>4300000</v>
      </c>
      <c r="L29" s="34">
        <f t="shared" si="3"/>
        <v>90000000</v>
      </c>
      <c r="M29" s="34">
        <f t="shared" si="3"/>
        <v>70000000</v>
      </c>
      <c r="N29" s="34">
        <f t="shared" si="3"/>
        <v>90000000</v>
      </c>
      <c r="O29" s="34">
        <f t="shared" si="3"/>
        <v>120000000</v>
      </c>
      <c r="P29" s="34">
        <f t="shared" si="3"/>
        <v>4400000</v>
      </c>
      <c r="Q29" s="34">
        <f t="shared" si="3"/>
        <v>2400000</v>
      </c>
      <c r="R29" s="34">
        <f t="shared" si="3"/>
        <v>3700000</v>
      </c>
      <c r="S29" s="28">
        <f t="shared" si="3"/>
        <v>3600000</v>
      </c>
      <c r="T29" s="28" t="e">
        <f t="shared" si="3"/>
        <v>#VALUE!</v>
      </c>
      <c r="U29" s="28" t="e">
        <f t="shared" si="3"/>
        <v>#VALUE!</v>
      </c>
      <c r="V29" s="28" t="e">
        <f t="shared" si="3"/>
        <v>#VALUE!</v>
      </c>
      <c r="W29" s="28" t="e">
        <f t="shared" si="3"/>
        <v>#VALUE!</v>
      </c>
    </row>
    <row r="30" spans="3:23" x14ac:dyDescent="0.2">
      <c r="C30" s="40">
        <v>6</v>
      </c>
      <c r="D30" s="34">
        <f t="shared" ref="D30:W30" si="4">D15*(5*20)*10^D16</f>
        <v>260000000</v>
      </c>
      <c r="E30" s="34">
        <f t="shared" si="4"/>
        <v>240000000</v>
      </c>
      <c r="F30" s="34">
        <f t="shared" si="4"/>
        <v>260000000</v>
      </c>
      <c r="G30" s="34">
        <f t="shared" si="4"/>
        <v>200000000</v>
      </c>
      <c r="H30" s="34">
        <f t="shared" si="4"/>
        <v>2700000</v>
      </c>
      <c r="I30" s="34">
        <f t="shared" si="4"/>
        <v>1500000</v>
      </c>
      <c r="J30" s="34">
        <f t="shared" si="4"/>
        <v>1700000</v>
      </c>
      <c r="K30" s="34">
        <f t="shared" si="4"/>
        <v>1800000</v>
      </c>
      <c r="L30" s="34">
        <f t="shared" si="4"/>
        <v>210000000</v>
      </c>
      <c r="M30" s="34">
        <f t="shared" si="4"/>
        <v>260000000</v>
      </c>
      <c r="N30" s="34">
        <f t="shared" si="4"/>
        <v>240000000</v>
      </c>
      <c r="O30" s="34">
        <f t="shared" si="4"/>
        <v>140000000</v>
      </c>
      <c r="P30" s="34">
        <f t="shared" si="4"/>
        <v>5900000</v>
      </c>
      <c r="Q30" s="34">
        <f t="shared" si="4"/>
        <v>1100000</v>
      </c>
      <c r="R30" s="34">
        <f t="shared" si="4"/>
        <v>2400000</v>
      </c>
      <c r="S30" s="28">
        <f t="shared" si="4"/>
        <v>2100000</v>
      </c>
      <c r="T30" s="28" t="e">
        <f t="shared" si="4"/>
        <v>#VALUE!</v>
      </c>
      <c r="U30" s="28" t="e">
        <f t="shared" si="4"/>
        <v>#VALUE!</v>
      </c>
      <c r="V30" s="28" t="e">
        <f t="shared" si="4"/>
        <v>#VALUE!</v>
      </c>
      <c r="W30" s="28" t="e">
        <f t="shared" si="4"/>
        <v>#VALUE!</v>
      </c>
    </row>
    <row r="31" spans="3:23" x14ac:dyDescent="0.2">
      <c r="C31" s="40">
        <v>7</v>
      </c>
      <c r="D31" s="34">
        <f t="shared" ref="D31:W31" si="5">D17*(5*20)*10^D18</f>
        <v>180000000</v>
      </c>
      <c r="E31" s="34">
        <f t="shared" si="5"/>
        <v>180000000</v>
      </c>
      <c r="F31" s="34">
        <f t="shared" si="5"/>
        <v>190000000</v>
      </c>
      <c r="G31" s="34">
        <f t="shared" si="5"/>
        <v>260000000</v>
      </c>
      <c r="H31" s="34">
        <f t="shared" si="5"/>
        <v>3600000</v>
      </c>
      <c r="I31" s="34">
        <f t="shared" si="5"/>
        <v>3900000</v>
      </c>
      <c r="J31" s="34">
        <f t="shared" si="5"/>
        <v>2900000</v>
      </c>
      <c r="K31" s="34">
        <f t="shared" si="5"/>
        <v>3400000</v>
      </c>
      <c r="L31" s="34">
        <f t="shared" si="5"/>
        <v>230000000</v>
      </c>
      <c r="M31" s="34">
        <f t="shared" si="5"/>
        <v>370000000</v>
      </c>
      <c r="N31" s="34">
        <f t="shared" si="5"/>
        <v>300000000</v>
      </c>
      <c r="O31" s="34">
        <f t="shared" si="5"/>
        <v>190000000</v>
      </c>
      <c r="P31" s="34">
        <f t="shared" si="5"/>
        <v>7600000</v>
      </c>
      <c r="Q31" s="34">
        <f t="shared" si="5"/>
        <v>5700000</v>
      </c>
      <c r="R31" s="34">
        <f t="shared" si="5"/>
        <v>4600000</v>
      </c>
      <c r="S31" s="28">
        <f t="shared" si="5"/>
        <v>5700000</v>
      </c>
      <c r="T31" s="28" t="e">
        <f t="shared" si="5"/>
        <v>#VALUE!</v>
      </c>
      <c r="U31" s="28" t="e">
        <f t="shared" si="5"/>
        <v>#VALUE!</v>
      </c>
      <c r="V31" s="28" t="e">
        <f t="shared" si="5"/>
        <v>#VALUE!</v>
      </c>
      <c r="W31" s="28" t="e">
        <f t="shared" si="5"/>
        <v>#VALUE!</v>
      </c>
    </row>
    <row r="32" spans="3:23" x14ac:dyDescent="0.2">
      <c r="C32" s="40">
        <v>8</v>
      </c>
      <c r="D32" s="34">
        <f t="shared" ref="D32:W32" si="6">D19*(5*20)*10^D20</f>
        <v>240000000</v>
      </c>
      <c r="E32" s="34">
        <f t="shared" si="6"/>
        <v>250000000</v>
      </c>
      <c r="F32" s="34">
        <f t="shared" si="6"/>
        <v>190000000</v>
      </c>
      <c r="G32" s="34">
        <f t="shared" si="6"/>
        <v>60000000</v>
      </c>
      <c r="H32" s="34">
        <f t="shared" si="6"/>
        <v>3200000</v>
      </c>
      <c r="I32" s="34">
        <f t="shared" si="6"/>
        <v>2000000</v>
      </c>
      <c r="J32" s="34">
        <f t="shared" si="6"/>
        <v>1900000</v>
      </c>
      <c r="K32" s="34">
        <f t="shared" si="6"/>
        <v>3500000</v>
      </c>
      <c r="L32" s="34">
        <f t="shared" si="6"/>
        <v>280000000</v>
      </c>
      <c r="M32" s="34">
        <f t="shared" si="6"/>
        <v>290000000</v>
      </c>
      <c r="N32" s="34">
        <f t="shared" si="6"/>
        <v>350000000</v>
      </c>
      <c r="O32" s="34">
        <f t="shared" si="6"/>
        <v>170000000</v>
      </c>
      <c r="P32" s="34">
        <f t="shared" si="6"/>
        <v>4900000</v>
      </c>
      <c r="Q32" s="34">
        <f t="shared" si="6"/>
        <v>4700000</v>
      </c>
      <c r="R32" s="34">
        <f t="shared" si="6"/>
        <v>4800000</v>
      </c>
      <c r="S32" s="28">
        <f t="shared" si="6"/>
        <v>5000000</v>
      </c>
      <c r="T32" s="28" t="e">
        <f t="shared" si="6"/>
        <v>#VALUE!</v>
      </c>
      <c r="U32" s="28" t="e">
        <f t="shared" si="6"/>
        <v>#VALUE!</v>
      </c>
      <c r="V32" s="28" t="e">
        <f t="shared" si="6"/>
        <v>#VALUE!</v>
      </c>
      <c r="W32" s="28" t="e">
        <f t="shared" si="6"/>
        <v>#VALUE!</v>
      </c>
    </row>
    <row r="38" spans="2:32" ht="16" x14ac:dyDescent="0.2">
      <c r="L38" s="72"/>
      <c r="N38" s="62"/>
      <c r="O38" s="41" t="s">
        <v>40</v>
      </c>
      <c r="P38" s="37" t="s">
        <v>42</v>
      </c>
      <c r="Q38" s="41" t="s">
        <v>43</v>
      </c>
    </row>
    <row r="39" spans="2:32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L39" s="72"/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T39" s="41" t="s">
        <v>6</v>
      </c>
      <c r="U39" s="41" t="s">
        <v>34</v>
      </c>
      <c r="V39" s="41" t="s">
        <v>187</v>
      </c>
      <c r="W39" s="41" t="s">
        <v>6</v>
      </c>
      <c r="X39" s="41" t="s">
        <v>47</v>
      </c>
      <c r="Y39" s="41" t="s">
        <v>48</v>
      </c>
      <c r="Z39" s="41"/>
      <c r="AA39" s="41" t="s">
        <v>188</v>
      </c>
      <c r="AB39" s="41" t="s">
        <v>50</v>
      </c>
      <c r="AC39" s="41" t="s">
        <v>51</v>
      </c>
      <c r="AD39" s="70" t="s">
        <v>52</v>
      </c>
      <c r="AE39" s="70" t="s">
        <v>50</v>
      </c>
      <c r="AF39" s="70" t="s">
        <v>51</v>
      </c>
    </row>
    <row r="40" spans="2:32" ht="16" x14ac:dyDescent="0.2">
      <c r="B40" t="s">
        <v>29</v>
      </c>
      <c r="C40" t="str">
        <f>$D$24</f>
        <v>At1</v>
      </c>
      <c r="D40">
        <f>$C$26</f>
        <v>0</v>
      </c>
      <c r="E40">
        <f>D26</f>
        <v>1066666.6666666667</v>
      </c>
      <c r="F40">
        <f>(E41-E40)</f>
        <v>1133333.3333333333</v>
      </c>
      <c r="G40">
        <f t="shared" ref="G40:G45" si="7">((D41-D40)*(E41-E40))/2+(D41-D40)*E40</f>
        <v>1633333.3333333335</v>
      </c>
      <c r="H40" t="s">
        <v>29</v>
      </c>
      <c r="I40" t="s">
        <v>31</v>
      </c>
      <c r="J40">
        <f>SUM(G40:G45)</f>
        <v>1044733333.3333334</v>
      </c>
      <c r="K40">
        <f>AVERAGE(J40:J43)</f>
        <v>914458333.33333325</v>
      </c>
      <c r="L40" s="72"/>
      <c r="M40" t="s">
        <v>31</v>
      </c>
      <c r="N40" s="42" t="s">
        <v>8</v>
      </c>
      <c r="O40" s="43">
        <f>MAX(E40:E46)</f>
        <v>260000000</v>
      </c>
      <c r="P40">
        <f>MAX(F40:F42)</f>
        <v>78000000</v>
      </c>
      <c r="Q40" s="42">
        <v>1</v>
      </c>
      <c r="T40" t="s">
        <v>31</v>
      </c>
      <c r="U40">
        <f>SUM(G40:G45)</f>
        <v>1044733333.3333334</v>
      </c>
      <c r="V40">
        <f>AVERAGE(U40:U43)</f>
        <v>914458333.33333325</v>
      </c>
      <c r="W40" t="s">
        <v>31</v>
      </c>
      <c r="X40">
        <f>P40</f>
        <v>78000000</v>
      </c>
      <c r="Y40">
        <f>AVERAGE(X40:X43)</f>
        <v>45250000</v>
      </c>
      <c r="Z40" t="s">
        <v>31</v>
      </c>
      <c r="AD40" s="71"/>
      <c r="AE40" s="71"/>
      <c r="AF40" s="71"/>
    </row>
    <row r="41" spans="2:32" ht="16" x14ac:dyDescent="0.2">
      <c r="B41" t="s">
        <v>29</v>
      </c>
      <c r="C41" t="str">
        <f t="shared" ref="C41:C46" si="8">$D$24</f>
        <v>At1</v>
      </c>
      <c r="D41">
        <f>$C$27</f>
        <v>1</v>
      </c>
      <c r="E41">
        <f t="shared" ref="E41:E45" si="9">D27</f>
        <v>2200000</v>
      </c>
      <c r="F41">
        <f>(E42-E41)</f>
        <v>19800000</v>
      </c>
      <c r="G41">
        <f t="shared" si="7"/>
        <v>12100000</v>
      </c>
      <c r="H41" t="s">
        <v>29</v>
      </c>
      <c r="I41" t="s">
        <v>31</v>
      </c>
      <c r="J41">
        <f>SUM(G47:G52)</f>
        <v>874933333.33333325</v>
      </c>
      <c r="L41" s="72"/>
      <c r="M41" t="s">
        <v>31</v>
      </c>
      <c r="N41" s="42" t="s">
        <v>9</v>
      </c>
      <c r="O41" s="43">
        <f>MAX(E47:E53)</f>
        <v>250000000</v>
      </c>
      <c r="P41">
        <f>MAX(F47:F49)</f>
        <v>22000000</v>
      </c>
      <c r="Q41" s="42">
        <v>1</v>
      </c>
      <c r="R41" s="42"/>
      <c r="T41" t="s">
        <v>31</v>
      </c>
      <c r="U41">
        <f>SUM(G47:G52)</f>
        <v>874933333.33333325</v>
      </c>
      <c r="W41" t="s">
        <v>31</v>
      </c>
      <c r="X41">
        <f t="shared" ref="X41:X55" si="10">P41</f>
        <v>22000000</v>
      </c>
      <c r="Z41" t="s">
        <v>32</v>
      </c>
      <c r="AD41" s="71"/>
      <c r="AE41" s="71"/>
      <c r="AF41" s="71"/>
    </row>
    <row r="42" spans="2:32" ht="16" x14ac:dyDescent="0.2">
      <c r="B42" t="s">
        <v>29</v>
      </c>
      <c r="C42" t="str">
        <f t="shared" si="8"/>
        <v>At1</v>
      </c>
      <c r="D42">
        <v>2</v>
      </c>
      <c r="E42">
        <f t="shared" si="9"/>
        <v>22000000</v>
      </c>
      <c r="F42">
        <f>(E43-E42)</f>
        <v>78000000</v>
      </c>
      <c r="G42">
        <f t="shared" si="7"/>
        <v>61000000</v>
      </c>
      <c r="H42" t="s">
        <v>29</v>
      </c>
      <c r="I42" t="s">
        <v>31</v>
      </c>
      <c r="J42">
        <f>SUM(G54:G59)</f>
        <v>942533333.33333325</v>
      </c>
      <c r="L42" s="72"/>
      <c r="M42" t="s">
        <v>31</v>
      </c>
      <c r="N42" s="42" t="s">
        <v>10</v>
      </c>
      <c r="O42" s="43">
        <f>MAX(E54:E60)</f>
        <v>260000000</v>
      </c>
      <c r="P42">
        <f>MAX(F54:F56)</f>
        <v>42000000</v>
      </c>
      <c r="Q42" s="42">
        <v>1</v>
      </c>
      <c r="R42" s="42"/>
      <c r="T42" t="s">
        <v>31</v>
      </c>
      <c r="U42">
        <f>SUM(G54:G59)</f>
        <v>942533333.33333325</v>
      </c>
      <c r="W42" t="s">
        <v>31</v>
      </c>
      <c r="X42">
        <f t="shared" si="10"/>
        <v>42000000</v>
      </c>
      <c r="Z42" t="s">
        <v>36</v>
      </c>
      <c r="AA42">
        <f>LOG10(V48/V40)</f>
        <v>5.3044994663859417E-2</v>
      </c>
      <c r="AB42">
        <f>AA42*2</f>
        <v>0.10608998932771883</v>
      </c>
      <c r="AC42">
        <v>0.28399999999999997</v>
      </c>
      <c r="AD42" s="71">
        <v>0.14158040999999999</v>
      </c>
      <c r="AE42" s="71">
        <v>0.28316081999999998</v>
      </c>
      <c r="AF42" s="44">
        <v>6.3100000000000003E-2</v>
      </c>
    </row>
    <row r="43" spans="2:32" ht="16" x14ac:dyDescent="0.2">
      <c r="B43" t="s">
        <v>29</v>
      </c>
      <c r="C43" t="str">
        <f t="shared" si="8"/>
        <v>At1</v>
      </c>
      <c r="D43">
        <f>C$29</f>
        <v>3</v>
      </c>
      <c r="E43">
        <f t="shared" si="9"/>
        <v>100000000</v>
      </c>
      <c r="G43">
        <f t="shared" si="7"/>
        <v>540000000</v>
      </c>
      <c r="H43" t="s">
        <v>29</v>
      </c>
      <c r="I43" t="s">
        <v>31</v>
      </c>
      <c r="J43">
        <f>SUM(G61:G66)</f>
        <v>795633333.33333325</v>
      </c>
      <c r="L43" s="72"/>
      <c r="M43" t="s">
        <v>31</v>
      </c>
      <c r="N43" s="42" t="s">
        <v>11</v>
      </c>
      <c r="O43" s="43">
        <f>MAX(E61:E67)</f>
        <v>260000000</v>
      </c>
      <c r="P43">
        <f>MAX(F61:F63)</f>
        <v>39000000</v>
      </c>
      <c r="Q43" s="42">
        <v>1</v>
      </c>
      <c r="R43" s="42"/>
      <c r="T43" t="s">
        <v>31</v>
      </c>
      <c r="U43">
        <f>SUM(G61:G66)</f>
        <v>795633333.33333325</v>
      </c>
      <c r="W43" t="s">
        <v>31</v>
      </c>
      <c r="X43">
        <f t="shared" si="10"/>
        <v>39000000</v>
      </c>
      <c r="Z43" t="s">
        <v>37</v>
      </c>
      <c r="AA43">
        <f>LOG10(V52/V44)</f>
        <v>0.1570767462074476</v>
      </c>
      <c r="AB43">
        <f>AA43*2</f>
        <v>0.31415349241489521</v>
      </c>
      <c r="AC43">
        <v>0.107</v>
      </c>
      <c r="AD43" s="71">
        <v>8.7357589999999999E-2</v>
      </c>
      <c r="AE43" s="71">
        <v>0.17471518999999999</v>
      </c>
      <c r="AF43" s="44">
        <v>7.9299999999999995E-2</v>
      </c>
    </row>
    <row r="44" spans="2:32" ht="16" x14ac:dyDescent="0.2">
      <c r="B44" t="s">
        <v>29</v>
      </c>
      <c r="C44" t="str">
        <f t="shared" si="8"/>
        <v>At1</v>
      </c>
      <c r="D44">
        <f>C$30</f>
        <v>6</v>
      </c>
      <c r="E44">
        <f t="shared" si="9"/>
        <v>260000000</v>
      </c>
      <c r="G44">
        <f t="shared" si="7"/>
        <v>220000000</v>
      </c>
      <c r="H44" t="s">
        <v>29</v>
      </c>
      <c r="I44" t="s">
        <v>32</v>
      </c>
      <c r="J44">
        <f>SUM(G68:G73)</f>
        <v>21404000</v>
      </c>
      <c r="K44">
        <f>AVERAGE(J44:J47)</f>
        <v>19317000</v>
      </c>
      <c r="L44" s="72"/>
      <c r="M44" t="s">
        <v>32</v>
      </c>
      <c r="N44" s="42" t="s">
        <v>12</v>
      </c>
      <c r="O44" s="43">
        <f>MAX(E68:E75)</f>
        <v>4200000</v>
      </c>
      <c r="P44">
        <f>MAX(F68:F70)</f>
        <v>4171000</v>
      </c>
      <c r="Q44" s="42">
        <v>1</v>
      </c>
      <c r="R44" s="42"/>
      <c r="T44" t="s">
        <v>32</v>
      </c>
      <c r="U44">
        <f>SUM(G68:G73)</f>
        <v>21404000</v>
      </c>
      <c r="V44">
        <f>AVERAGE(U44:U47)</f>
        <v>19317000</v>
      </c>
      <c r="W44" t="s">
        <v>32</v>
      </c>
      <c r="X44">
        <f t="shared" si="10"/>
        <v>4171000</v>
      </c>
      <c r="Y44">
        <f>AVERAGE(X44:X47)</f>
        <v>3933000</v>
      </c>
    </row>
    <row r="45" spans="2:32" ht="16" x14ac:dyDescent="0.2">
      <c r="B45" t="s">
        <v>29</v>
      </c>
      <c r="C45" t="str">
        <f t="shared" si="8"/>
        <v>At1</v>
      </c>
      <c r="D45">
        <f>C$31</f>
        <v>7</v>
      </c>
      <c r="E45">
        <f t="shared" si="9"/>
        <v>180000000</v>
      </c>
      <c r="G45">
        <f t="shared" si="7"/>
        <v>210000000</v>
      </c>
      <c r="H45" t="s">
        <v>29</v>
      </c>
      <c r="I45" t="s">
        <v>32</v>
      </c>
      <c r="J45">
        <f>SUM(G75:G80)</f>
        <v>16986000</v>
      </c>
      <c r="L45" s="72"/>
      <c r="M45" t="s">
        <v>32</v>
      </c>
      <c r="N45" s="42" t="s">
        <v>13</v>
      </c>
      <c r="O45" s="43">
        <f>MAX(E75:E81)</f>
        <v>3900000</v>
      </c>
      <c r="P45">
        <f>MAX(F75:F77)</f>
        <v>3489000</v>
      </c>
      <c r="Q45" s="42">
        <v>1</v>
      </c>
      <c r="R45" s="42"/>
      <c r="T45" t="s">
        <v>32</v>
      </c>
      <c r="U45">
        <f>SUM(G75:G80)</f>
        <v>16986000</v>
      </c>
      <c r="W45" t="s">
        <v>32</v>
      </c>
      <c r="X45">
        <f t="shared" si="10"/>
        <v>3489000</v>
      </c>
    </row>
    <row r="46" spans="2:32" ht="16" x14ac:dyDescent="0.2">
      <c r="B46" t="s">
        <v>29</v>
      </c>
      <c r="C46" t="str">
        <f t="shared" si="8"/>
        <v>At1</v>
      </c>
      <c r="D46">
        <f>C$32</f>
        <v>8</v>
      </c>
      <c r="E46">
        <f>D32</f>
        <v>240000000</v>
      </c>
      <c r="H46" t="s">
        <v>29</v>
      </c>
      <c r="I46" t="s">
        <v>32</v>
      </c>
      <c r="J46">
        <f>SUM(G82:G87)</f>
        <v>15833000</v>
      </c>
      <c r="L46" s="72"/>
      <c r="M46" t="s">
        <v>32</v>
      </c>
      <c r="N46" s="42" t="s">
        <v>14</v>
      </c>
      <c r="O46" s="43">
        <f>MAX(E82:E88)</f>
        <v>2900000</v>
      </c>
      <c r="P46">
        <f>MAX(F82:F84)</f>
        <v>2792000</v>
      </c>
      <c r="Q46" s="42">
        <v>1</v>
      </c>
      <c r="T46" t="s">
        <v>32</v>
      </c>
      <c r="U46">
        <f>SUM(G82:G87)</f>
        <v>15833000</v>
      </c>
      <c r="W46" t="s">
        <v>32</v>
      </c>
      <c r="X46">
        <f t="shared" si="10"/>
        <v>2792000</v>
      </c>
    </row>
    <row r="47" spans="2:32" ht="16" x14ac:dyDescent="0.2">
      <c r="B47" t="s">
        <v>29</v>
      </c>
      <c r="C47" t="str">
        <f>$E$24</f>
        <v>At2</v>
      </c>
      <c r="D47">
        <f>$C$26</f>
        <v>0</v>
      </c>
      <c r="E47">
        <f>E26</f>
        <v>1066666.6666666667</v>
      </c>
      <c r="F47">
        <f>(E48-E47)</f>
        <v>2333333.333333333</v>
      </c>
      <c r="G47">
        <f t="shared" ref="G47:G52" si="11">((D48-D47)*(E48-E47))/2+(D48-D47)*E47</f>
        <v>2233333.333333333</v>
      </c>
      <c r="H47" t="s">
        <v>29</v>
      </c>
      <c r="I47" t="s">
        <v>32</v>
      </c>
      <c r="J47">
        <f>SUM(G89:G94)</f>
        <v>23045000</v>
      </c>
      <c r="L47" s="72"/>
      <c r="M47" t="s">
        <v>32</v>
      </c>
      <c r="N47" s="42" t="s">
        <v>15</v>
      </c>
      <c r="O47" s="43">
        <f>MAX(E89:E95)</f>
        <v>5300000</v>
      </c>
      <c r="P47">
        <f>MAX(F89:F91)</f>
        <v>5280000</v>
      </c>
      <c r="Q47" s="42">
        <v>1</v>
      </c>
      <c r="T47" t="s">
        <v>32</v>
      </c>
      <c r="U47">
        <f>SUM(G89:G94)</f>
        <v>23045000</v>
      </c>
      <c r="W47" t="s">
        <v>32</v>
      </c>
      <c r="X47">
        <f t="shared" si="10"/>
        <v>5280000</v>
      </c>
    </row>
    <row r="48" spans="2:32" ht="16" x14ac:dyDescent="0.2">
      <c r="B48" t="s">
        <v>29</v>
      </c>
      <c r="C48" t="str">
        <f t="shared" ref="C48:C53" si="12">$E$24</f>
        <v>At2</v>
      </c>
      <c r="D48">
        <f>$C$27</f>
        <v>1</v>
      </c>
      <c r="E48">
        <f>E27</f>
        <v>3400000</v>
      </c>
      <c r="F48">
        <f>(E49-E48)</f>
        <v>10600000</v>
      </c>
      <c r="G48">
        <f t="shared" si="11"/>
        <v>8700000</v>
      </c>
      <c r="H48" t="s">
        <v>30</v>
      </c>
      <c r="I48" t="s">
        <v>36</v>
      </c>
      <c r="J48">
        <f>SUM(G96:G101)</f>
        <v>983933333.33333325</v>
      </c>
      <c r="K48">
        <f>AVERAGE(J48:J51)</f>
        <v>1033258333.3333335</v>
      </c>
      <c r="L48" s="72"/>
      <c r="M48" t="s">
        <v>36</v>
      </c>
      <c r="N48" s="42" t="s">
        <v>16</v>
      </c>
      <c r="O48" s="43">
        <f>MAX(E96:E102)</f>
        <v>280000000</v>
      </c>
      <c r="P48">
        <f>MAX(F96:F98)</f>
        <v>79000000</v>
      </c>
      <c r="Q48" s="42">
        <v>1</v>
      </c>
      <c r="T48" t="s">
        <v>36</v>
      </c>
      <c r="U48">
        <f>SUM(G96:G101)</f>
        <v>983933333.33333325</v>
      </c>
      <c r="V48">
        <f>AVERAGE(U48:U51)</f>
        <v>1033258333.3333335</v>
      </c>
      <c r="W48" t="s">
        <v>36</v>
      </c>
      <c r="X48">
        <f t="shared" si="10"/>
        <v>79000000</v>
      </c>
      <c r="Y48">
        <f>AVERAGE(X48:X51)</f>
        <v>80750000</v>
      </c>
    </row>
    <row r="49" spans="2:25" ht="16" x14ac:dyDescent="0.2">
      <c r="B49" t="s">
        <v>29</v>
      </c>
      <c r="C49" t="str">
        <f t="shared" si="12"/>
        <v>At2</v>
      </c>
      <c r="D49">
        <v>2</v>
      </c>
      <c r="E49">
        <f t="shared" ref="E49:E53" si="13">E28</f>
        <v>14000000</v>
      </c>
      <c r="F49">
        <f>(E50-E49)</f>
        <v>22000000</v>
      </c>
      <c r="G49">
        <f t="shared" si="11"/>
        <v>25000000</v>
      </c>
      <c r="H49" t="s">
        <v>30</v>
      </c>
      <c r="I49" t="s">
        <v>36</v>
      </c>
      <c r="J49">
        <f>SUM(G103:G108)</f>
        <v>1190033333.3333335</v>
      </c>
      <c r="L49" s="72"/>
      <c r="M49" t="s">
        <v>36</v>
      </c>
      <c r="N49" s="42" t="s">
        <v>17</v>
      </c>
      <c r="O49" s="43">
        <f>MAX(E103:E109)</f>
        <v>370000000</v>
      </c>
      <c r="P49">
        <f>MAX(F103:F105)</f>
        <v>57000000</v>
      </c>
      <c r="Q49" s="42">
        <v>1</v>
      </c>
      <c r="T49" t="s">
        <v>36</v>
      </c>
      <c r="U49">
        <f>SUM(G103:G108)</f>
        <v>1190033333.3333335</v>
      </c>
      <c r="W49" t="s">
        <v>36</v>
      </c>
      <c r="X49">
        <f t="shared" si="10"/>
        <v>57000000</v>
      </c>
    </row>
    <row r="50" spans="2:25" ht="16" x14ac:dyDescent="0.2">
      <c r="B50" t="s">
        <v>29</v>
      </c>
      <c r="C50" t="str">
        <f t="shared" si="12"/>
        <v>At2</v>
      </c>
      <c r="D50">
        <f>C$29</f>
        <v>3</v>
      </c>
      <c r="E50">
        <f t="shared" si="13"/>
        <v>36000000</v>
      </c>
      <c r="G50">
        <f t="shared" si="11"/>
        <v>414000000</v>
      </c>
      <c r="H50" t="s">
        <v>30</v>
      </c>
      <c r="I50" t="s">
        <v>36</v>
      </c>
      <c r="J50">
        <f>SUM(G110:G115)</f>
        <v>1147233333.3333335</v>
      </c>
      <c r="L50" s="72"/>
      <c r="M50" t="s">
        <v>36</v>
      </c>
      <c r="N50" s="42" t="s">
        <v>18</v>
      </c>
      <c r="O50" s="43">
        <f>MAX(E110:E116)</f>
        <v>350000000</v>
      </c>
      <c r="P50">
        <f>MAX(F110:F112)</f>
        <v>80000000</v>
      </c>
      <c r="Q50" s="42">
        <v>1</v>
      </c>
      <c r="T50" t="s">
        <v>36</v>
      </c>
      <c r="U50">
        <f>SUM(G110:G115)</f>
        <v>1147233333.3333335</v>
      </c>
      <c r="W50" t="s">
        <v>36</v>
      </c>
      <c r="X50">
        <f t="shared" si="10"/>
        <v>80000000</v>
      </c>
    </row>
    <row r="51" spans="2:25" ht="16" x14ac:dyDescent="0.2">
      <c r="B51" t="s">
        <v>29</v>
      </c>
      <c r="C51" t="str">
        <f t="shared" si="12"/>
        <v>At2</v>
      </c>
      <c r="D51">
        <f>C$30</f>
        <v>6</v>
      </c>
      <c r="E51">
        <f t="shared" si="13"/>
        <v>240000000</v>
      </c>
      <c r="G51">
        <f t="shared" si="11"/>
        <v>210000000</v>
      </c>
      <c r="H51" t="s">
        <v>30</v>
      </c>
      <c r="I51" t="s">
        <v>36</v>
      </c>
      <c r="J51">
        <f>SUM(G117:G122)</f>
        <v>811833333.33333325</v>
      </c>
      <c r="L51" s="72"/>
      <c r="M51" t="s">
        <v>36</v>
      </c>
      <c r="N51" s="42" t="s">
        <v>19</v>
      </c>
      <c r="O51" s="43">
        <f>MAX(E117:E123)</f>
        <v>190000000</v>
      </c>
      <c r="P51">
        <f>MAX(F117:F119)</f>
        <v>107000000</v>
      </c>
      <c r="Q51" s="42">
        <v>1</v>
      </c>
      <c r="T51" t="s">
        <v>36</v>
      </c>
      <c r="U51">
        <f>SUM(G117:G122)</f>
        <v>811833333.33333325</v>
      </c>
      <c r="W51" t="s">
        <v>36</v>
      </c>
      <c r="X51">
        <f t="shared" si="10"/>
        <v>107000000</v>
      </c>
    </row>
    <row r="52" spans="2:25" ht="16" x14ac:dyDescent="0.2">
      <c r="B52" t="s">
        <v>29</v>
      </c>
      <c r="C52" t="str">
        <f t="shared" si="12"/>
        <v>At2</v>
      </c>
      <c r="D52">
        <f>C$31</f>
        <v>7</v>
      </c>
      <c r="E52">
        <f t="shared" si="13"/>
        <v>180000000</v>
      </c>
      <c r="G52">
        <f t="shared" si="11"/>
        <v>215000000</v>
      </c>
      <c r="H52" t="s">
        <v>30</v>
      </c>
      <c r="I52" t="s">
        <v>37</v>
      </c>
      <c r="J52">
        <f>SUM(G124:G129)</f>
        <v>39782000</v>
      </c>
      <c r="K52">
        <f>AVERAGE(J52:J55)</f>
        <v>27734250</v>
      </c>
      <c r="L52" s="72"/>
      <c r="M52" t="s">
        <v>37</v>
      </c>
      <c r="N52" s="42" t="s">
        <v>20</v>
      </c>
      <c r="O52" s="43">
        <f>MAX(E124:E130)</f>
        <v>8700000</v>
      </c>
      <c r="P52">
        <f>MAX(F124:F126)</f>
        <v>8643000</v>
      </c>
      <c r="Q52" s="42">
        <v>1</v>
      </c>
      <c r="T52" t="s">
        <v>37</v>
      </c>
      <c r="U52">
        <f>SUM(G124:G129)</f>
        <v>39782000</v>
      </c>
      <c r="V52">
        <f>AVERAGE(U52:U55)</f>
        <v>27734250</v>
      </c>
      <c r="W52" t="s">
        <v>37</v>
      </c>
      <c r="X52">
        <f t="shared" si="10"/>
        <v>8643000</v>
      </c>
      <c r="Y52">
        <f>AVERAGE(X52:X55)</f>
        <v>6165750</v>
      </c>
    </row>
    <row r="53" spans="2:25" ht="16" x14ac:dyDescent="0.2">
      <c r="B53" t="s">
        <v>29</v>
      </c>
      <c r="C53" t="str">
        <f t="shared" si="12"/>
        <v>At2</v>
      </c>
      <c r="D53">
        <f>C$32</f>
        <v>8</v>
      </c>
      <c r="E53">
        <f t="shared" si="13"/>
        <v>250000000</v>
      </c>
      <c r="H53" t="s">
        <v>30</v>
      </c>
      <c r="I53" t="s">
        <v>37</v>
      </c>
      <c r="J53">
        <f>SUM(G131:G136)</f>
        <v>21654000</v>
      </c>
      <c r="L53" s="72"/>
      <c r="M53" t="s">
        <v>37</v>
      </c>
      <c r="N53" s="42" t="s">
        <v>21</v>
      </c>
      <c r="O53" s="43">
        <f>MAX(E131:E137)</f>
        <v>6200000</v>
      </c>
      <c r="P53">
        <f>MAX(F131:F133)</f>
        <v>6171000</v>
      </c>
      <c r="Q53" s="42">
        <v>1</v>
      </c>
      <c r="T53" t="s">
        <v>37</v>
      </c>
      <c r="U53">
        <f>SUM(G131:G136)</f>
        <v>21654000</v>
      </c>
      <c r="W53" t="s">
        <v>37</v>
      </c>
      <c r="X53">
        <f t="shared" si="10"/>
        <v>6171000</v>
      </c>
    </row>
    <row r="54" spans="2:25" ht="16" x14ac:dyDescent="0.2">
      <c r="B54" t="s">
        <v>29</v>
      </c>
      <c r="C54" t="str">
        <f>$F$24</f>
        <v>At3</v>
      </c>
      <c r="D54">
        <f>$C$26</f>
        <v>0</v>
      </c>
      <c r="E54">
        <f>F26</f>
        <v>1066666.6666666667</v>
      </c>
      <c r="F54">
        <f>(E55-E54)</f>
        <v>3933333.333333333</v>
      </c>
      <c r="G54">
        <f t="shared" ref="G54:G59" si="14">((D55-D54)*(E55-E54))/2+(D55-D54)*E54</f>
        <v>3033333.333333333</v>
      </c>
      <c r="H54" t="s">
        <v>30</v>
      </c>
      <c r="I54" t="s">
        <v>37</v>
      </c>
      <c r="J54">
        <f>SUM(G138:G143)</f>
        <v>23899000</v>
      </c>
      <c r="M54" t="s">
        <v>37</v>
      </c>
      <c r="N54" s="42" t="s">
        <v>22</v>
      </c>
      <c r="O54" s="43">
        <f>MAX(E138:E144)</f>
        <v>4800000</v>
      </c>
      <c r="P54">
        <f>MAX(F138:F140)</f>
        <v>4276000</v>
      </c>
      <c r="Q54" s="42">
        <v>1</v>
      </c>
      <c r="T54" t="s">
        <v>37</v>
      </c>
      <c r="U54">
        <f>SUM(G138:G143)</f>
        <v>23899000</v>
      </c>
      <c r="W54" t="s">
        <v>37</v>
      </c>
      <c r="X54">
        <f t="shared" si="10"/>
        <v>4276000</v>
      </c>
    </row>
    <row r="55" spans="2:25" ht="16" x14ac:dyDescent="0.2">
      <c r="B55" t="s">
        <v>29</v>
      </c>
      <c r="C55" t="str">
        <f t="shared" ref="C55:C60" si="15">$F$24</f>
        <v>At3</v>
      </c>
      <c r="D55">
        <f>$C$27</f>
        <v>1</v>
      </c>
      <c r="E55">
        <f t="shared" ref="E55:E60" si="16">F27</f>
        <v>5000000</v>
      </c>
      <c r="F55">
        <f>(E56-E55)</f>
        <v>11000000</v>
      </c>
      <c r="G55">
        <f t="shared" si="14"/>
        <v>10500000</v>
      </c>
      <c r="H55" t="s">
        <v>30</v>
      </c>
      <c r="I55" t="s">
        <v>37</v>
      </c>
      <c r="J55">
        <f>SUM(G145:G150)</f>
        <v>25602000</v>
      </c>
      <c r="M55" t="s">
        <v>37</v>
      </c>
      <c r="N55" s="42" t="s">
        <v>23</v>
      </c>
      <c r="O55" s="43">
        <f>MAX(E145:E151)</f>
        <v>5700000</v>
      </c>
      <c r="P55">
        <f>MAX(F145:F147)</f>
        <v>5573000</v>
      </c>
      <c r="Q55" s="42">
        <v>1</v>
      </c>
      <c r="T55" t="s">
        <v>37</v>
      </c>
      <c r="U55">
        <f>SUM(G145:G150)</f>
        <v>25602000</v>
      </c>
      <c r="W55" t="s">
        <v>37</v>
      </c>
      <c r="X55">
        <f t="shared" si="10"/>
        <v>5573000</v>
      </c>
    </row>
    <row r="56" spans="2:25" ht="16" x14ac:dyDescent="0.2">
      <c r="B56" t="s">
        <v>29</v>
      </c>
      <c r="C56" t="str">
        <f t="shared" si="15"/>
        <v>At3</v>
      </c>
      <c r="D56">
        <v>2</v>
      </c>
      <c r="E56">
        <f t="shared" si="16"/>
        <v>16000000</v>
      </c>
      <c r="F56">
        <f>(E57-E56)</f>
        <v>42000000</v>
      </c>
      <c r="G56">
        <f t="shared" si="14"/>
        <v>37000000</v>
      </c>
      <c r="N56" s="42"/>
    </row>
    <row r="57" spans="2:25" x14ac:dyDescent="0.2">
      <c r="B57" t="s">
        <v>29</v>
      </c>
      <c r="C57" t="str">
        <f t="shared" si="15"/>
        <v>At3</v>
      </c>
      <c r="D57">
        <f>C$29</f>
        <v>3</v>
      </c>
      <c r="E57">
        <f t="shared" si="16"/>
        <v>58000000</v>
      </c>
      <c r="G57">
        <f t="shared" si="14"/>
        <v>477000000</v>
      </c>
    </row>
    <row r="58" spans="2:25" x14ac:dyDescent="0.2">
      <c r="B58" t="s">
        <v>29</v>
      </c>
      <c r="C58" t="str">
        <f t="shared" si="15"/>
        <v>At3</v>
      </c>
      <c r="D58">
        <f>C$30</f>
        <v>6</v>
      </c>
      <c r="E58">
        <f t="shared" si="16"/>
        <v>260000000</v>
      </c>
      <c r="G58">
        <f t="shared" si="14"/>
        <v>225000000</v>
      </c>
    </row>
    <row r="59" spans="2:25" x14ac:dyDescent="0.2">
      <c r="B59" t="s">
        <v>29</v>
      </c>
      <c r="C59" t="str">
        <f t="shared" si="15"/>
        <v>At3</v>
      </c>
      <c r="D59">
        <f>C$31</f>
        <v>7</v>
      </c>
      <c r="E59">
        <f t="shared" si="16"/>
        <v>190000000</v>
      </c>
      <c r="G59">
        <f t="shared" si="14"/>
        <v>190000000</v>
      </c>
    </row>
    <row r="60" spans="2:25" x14ac:dyDescent="0.2">
      <c r="B60" t="s">
        <v>29</v>
      </c>
      <c r="C60" t="str">
        <f t="shared" si="15"/>
        <v>At3</v>
      </c>
      <c r="D60">
        <f>C$32</f>
        <v>8</v>
      </c>
      <c r="E60">
        <f t="shared" si="16"/>
        <v>190000000</v>
      </c>
    </row>
    <row r="61" spans="2:25" x14ac:dyDescent="0.2">
      <c r="B61" t="s">
        <v>29</v>
      </c>
      <c r="C61" t="str">
        <f>$G$24</f>
        <v>At4</v>
      </c>
      <c r="D61">
        <f>$C$26</f>
        <v>0</v>
      </c>
      <c r="E61">
        <f>G26</f>
        <v>1066666.6666666667</v>
      </c>
      <c r="F61">
        <f>(E62-E61)</f>
        <v>2033333.3333333333</v>
      </c>
      <c r="G61">
        <f t="shared" ref="G61:G66" si="17">((D62-D61)*(E62-E61))/2+(D62-D61)*E61</f>
        <v>2083333.3333333335</v>
      </c>
    </row>
    <row r="62" spans="2:25" x14ac:dyDescent="0.2">
      <c r="B62" t="s">
        <v>29</v>
      </c>
      <c r="C62" t="str">
        <f t="shared" ref="C62:C67" si="18">$G$24</f>
        <v>At4</v>
      </c>
      <c r="D62">
        <f>$C$27</f>
        <v>1</v>
      </c>
      <c r="E62">
        <f t="shared" ref="E62:E67" si="19">G27</f>
        <v>3100000</v>
      </c>
      <c r="F62">
        <f>(E63-E62)</f>
        <v>4900000</v>
      </c>
      <c r="G62">
        <f t="shared" si="17"/>
        <v>5550000</v>
      </c>
    </row>
    <row r="63" spans="2:25" x14ac:dyDescent="0.2">
      <c r="B63" t="s">
        <v>29</v>
      </c>
      <c r="C63" t="str">
        <f t="shared" si="18"/>
        <v>At4</v>
      </c>
      <c r="D63">
        <v>2</v>
      </c>
      <c r="E63">
        <f t="shared" si="19"/>
        <v>8000000</v>
      </c>
      <c r="F63">
        <f>(E64-E63)</f>
        <v>39000000</v>
      </c>
      <c r="G63">
        <f t="shared" si="17"/>
        <v>27500000</v>
      </c>
    </row>
    <row r="64" spans="2:25" x14ac:dyDescent="0.2">
      <c r="B64" t="s">
        <v>29</v>
      </c>
      <c r="C64" t="str">
        <f t="shared" si="18"/>
        <v>At4</v>
      </c>
      <c r="D64">
        <f>C$29</f>
        <v>3</v>
      </c>
      <c r="E64">
        <f t="shared" si="19"/>
        <v>47000000</v>
      </c>
      <c r="G64">
        <f t="shared" si="17"/>
        <v>370500000</v>
      </c>
    </row>
    <row r="65" spans="2:7" x14ac:dyDescent="0.2">
      <c r="B65" t="s">
        <v>29</v>
      </c>
      <c r="C65" t="str">
        <f t="shared" si="18"/>
        <v>At4</v>
      </c>
      <c r="D65">
        <f>C$30</f>
        <v>6</v>
      </c>
      <c r="E65">
        <f t="shared" si="19"/>
        <v>200000000</v>
      </c>
      <c r="G65">
        <f t="shared" si="17"/>
        <v>230000000</v>
      </c>
    </row>
    <row r="66" spans="2:7" x14ac:dyDescent="0.2">
      <c r="B66" t="s">
        <v>29</v>
      </c>
      <c r="C66" t="str">
        <f t="shared" si="18"/>
        <v>At4</v>
      </c>
      <c r="D66">
        <f>C$31</f>
        <v>7</v>
      </c>
      <c r="E66">
        <f t="shared" si="19"/>
        <v>260000000</v>
      </c>
      <c r="G66">
        <f t="shared" si="17"/>
        <v>160000000</v>
      </c>
    </row>
    <row r="67" spans="2:7" x14ac:dyDescent="0.2">
      <c r="B67" t="s">
        <v>29</v>
      </c>
      <c r="C67" t="str">
        <f t="shared" si="18"/>
        <v>At4</v>
      </c>
      <c r="D67">
        <f>C$32</f>
        <v>8</v>
      </c>
      <c r="E67">
        <f t="shared" si="19"/>
        <v>60000000</v>
      </c>
    </row>
    <row r="68" spans="2:7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750000</v>
      </c>
      <c r="F68">
        <f>(E69-E68)</f>
        <v>-721000</v>
      </c>
      <c r="G68">
        <f t="shared" ref="G68:G73" si="21">((D69-D68)*(E69-E68))/2+(D69-D68)*E68</f>
        <v>389500</v>
      </c>
    </row>
    <row r="69" spans="2:7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2">H27</f>
        <v>29000</v>
      </c>
      <c r="F69">
        <f>(E70-E69)</f>
        <v>4171000</v>
      </c>
      <c r="G69">
        <f t="shared" si="21"/>
        <v>2114500</v>
      </c>
    </row>
    <row r="70" spans="2:7" x14ac:dyDescent="0.2">
      <c r="B70" t="s">
        <v>29</v>
      </c>
      <c r="C70" t="str">
        <f t="shared" si="20"/>
        <v>Ct1</v>
      </c>
      <c r="D70">
        <v>2</v>
      </c>
      <c r="E70">
        <f t="shared" si="22"/>
        <v>4200000</v>
      </c>
      <c r="F70">
        <f>(E71-E70)</f>
        <v>-1100000</v>
      </c>
      <c r="G70">
        <f t="shared" si="21"/>
        <v>3650000</v>
      </c>
    </row>
    <row r="71" spans="2:7" x14ac:dyDescent="0.2">
      <c r="B71" t="s">
        <v>29</v>
      </c>
      <c r="C71" t="str">
        <f t="shared" si="20"/>
        <v>Ct1</v>
      </c>
      <c r="D71">
        <f>C$29</f>
        <v>3</v>
      </c>
      <c r="E71">
        <f t="shared" si="22"/>
        <v>3100000</v>
      </c>
      <c r="G71">
        <f t="shared" si="21"/>
        <v>8700000</v>
      </c>
    </row>
    <row r="72" spans="2:7" x14ac:dyDescent="0.2">
      <c r="B72" t="s">
        <v>29</v>
      </c>
      <c r="C72" t="str">
        <f t="shared" si="20"/>
        <v>Ct1</v>
      </c>
      <c r="D72">
        <f>C$30</f>
        <v>6</v>
      </c>
      <c r="E72">
        <f t="shared" si="22"/>
        <v>2700000</v>
      </c>
      <c r="G72">
        <f t="shared" si="21"/>
        <v>3150000</v>
      </c>
    </row>
    <row r="73" spans="2:7" x14ac:dyDescent="0.2">
      <c r="B73" t="s">
        <v>29</v>
      </c>
      <c r="C73" t="str">
        <f t="shared" si="20"/>
        <v>Ct1</v>
      </c>
      <c r="D73">
        <f>C$31</f>
        <v>7</v>
      </c>
      <c r="E73">
        <f t="shared" si="22"/>
        <v>3600000</v>
      </c>
      <c r="G73">
        <f t="shared" si="21"/>
        <v>3400000</v>
      </c>
    </row>
    <row r="74" spans="2:7" x14ac:dyDescent="0.2">
      <c r="B74" t="s">
        <v>29</v>
      </c>
      <c r="C74" t="str">
        <f t="shared" si="20"/>
        <v>Ct1</v>
      </c>
      <c r="D74">
        <f>C$32</f>
        <v>8</v>
      </c>
      <c r="E74">
        <f t="shared" si="22"/>
        <v>3200000</v>
      </c>
    </row>
    <row r="75" spans="2:7" x14ac:dyDescent="0.2">
      <c r="B75" t="s">
        <v>29</v>
      </c>
      <c r="C75" t="str">
        <f>$I$24</f>
        <v>Ct2</v>
      </c>
      <c r="D75">
        <f>$C$26</f>
        <v>0</v>
      </c>
      <c r="E75">
        <f>I26</f>
        <v>750000</v>
      </c>
      <c r="F75">
        <f>(E76-E75)</f>
        <v>-739000</v>
      </c>
      <c r="G75">
        <f t="shared" ref="G75:G80" si="23">((D76-D75)*(E76-E75))/2+(D76-D75)*E75</f>
        <v>380500</v>
      </c>
    </row>
    <row r="76" spans="2:7" x14ac:dyDescent="0.2">
      <c r="B76" t="s">
        <v>29</v>
      </c>
      <c r="C76" t="str">
        <f t="shared" ref="C76:C81" si="24">$I$24</f>
        <v>Ct2</v>
      </c>
      <c r="D76">
        <f>$C$27</f>
        <v>1</v>
      </c>
      <c r="E76">
        <f t="shared" ref="E76:E81" si="25">I27</f>
        <v>11000</v>
      </c>
      <c r="F76">
        <f>(E77-E76)</f>
        <v>3489000</v>
      </c>
      <c r="G76">
        <f t="shared" si="23"/>
        <v>1755500</v>
      </c>
    </row>
    <row r="77" spans="2:7" x14ac:dyDescent="0.2">
      <c r="B77" t="s">
        <v>29</v>
      </c>
      <c r="C77" t="str">
        <f t="shared" si="24"/>
        <v>Ct2</v>
      </c>
      <c r="D77">
        <v>2</v>
      </c>
      <c r="E77">
        <f t="shared" si="25"/>
        <v>3500000</v>
      </c>
      <c r="F77">
        <f>(E78-E77)</f>
        <v>-900000</v>
      </c>
      <c r="G77">
        <f t="shared" si="23"/>
        <v>3050000</v>
      </c>
    </row>
    <row r="78" spans="2:7" x14ac:dyDescent="0.2">
      <c r="B78" t="s">
        <v>29</v>
      </c>
      <c r="C78" t="str">
        <f t="shared" si="24"/>
        <v>Ct2</v>
      </c>
      <c r="D78">
        <f>C$29</f>
        <v>3</v>
      </c>
      <c r="E78">
        <f t="shared" si="25"/>
        <v>2600000</v>
      </c>
      <c r="G78">
        <f t="shared" si="23"/>
        <v>6150000</v>
      </c>
    </row>
    <row r="79" spans="2:7" x14ac:dyDescent="0.2">
      <c r="B79" t="s">
        <v>29</v>
      </c>
      <c r="C79" t="str">
        <f t="shared" si="24"/>
        <v>Ct2</v>
      </c>
      <c r="D79">
        <f>C$30</f>
        <v>6</v>
      </c>
      <c r="E79">
        <f t="shared" si="25"/>
        <v>1500000</v>
      </c>
      <c r="G79">
        <f t="shared" si="23"/>
        <v>2700000</v>
      </c>
    </row>
    <row r="80" spans="2:7" x14ac:dyDescent="0.2">
      <c r="B80" t="s">
        <v>29</v>
      </c>
      <c r="C80" t="str">
        <f t="shared" si="24"/>
        <v>Ct2</v>
      </c>
      <c r="D80">
        <f>C$31</f>
        <v>7</v>
      </c>
      <c r="E80">
        <f t="shared" si="25"/>
        <v>3900000</v>
      </c>
      <c r="G80">
        <f t="shared" si="23"/>
        <v>2950000</v>
      </c>
    </row>
    <row r="81" spans="2:7" x14ac:dyDescent="0.2">
      <c r="B81" t="s">
        <v>29</v>
      </c>
      <c r="C81" t="str">
        <f t="shared" si="24"/>
        <v>Ct2</v>
      </c>
      <c r="D81">
        <f>C$32</f>
        <v>8</v>
      </c>
      <c r="E81">
        <f t="shared" si="25"/>
        <v>2000000</v>
      </c>
    </row>
    <row r="82" spans="2:7" x14ac:dyDescent="0.2">
      <c r="B82" t="s">
        <v>29</v>
      </c>
      <c r="C82" t="str">
        <f>$J$24</f>
        <v>Ct3</v>
      </c>
      <c r="D82">
        <f>$C$26</f>
        <v>0</v>
      </c>
      <c r="E82">
        <f>J26</f>
        <v>750000</v>
      </c>
      <c r="F82">
        <f>(E83-E82)</f>
        <v>-742000</v>
      </c>
      <c r="G82">
        <f t="shared" ref="G82:G87" si="26">((D83-D82)*(E83-E82))/2+(D83-D82)*E82</f>
        <v>379000</v>
      </c>
    </row>
    <row r="83" spans="2:7" x14ac:dyDescent="0.2">
      <c r="B83" t="s">
        <v>29</v>
      </c>
      <c r="C83" t="str">
        <f t="shared" ref="C83:C88" si="27">$J$24</f>
        <v>Ct3</v>
      </c>
      <c r="D83">
        <f>$C$27</f>
        <v>1</v>
      </c>
      <c r="E83">
        <f t="shared" ref="E83:E88" si="28">J27</f>
        <v>8000</v>
      </c>
      <c r="F83">
        <f>(E84-E83)</f>
        <v>2792000</v>
      </c>
      <c r="G83">
        <f t="shared" si="26"/>
        <v>1404000</v>
      </c>
    </row>
    <row r="84" spans="2:7" x14ac:dyDescent="0.2">
      <c r="B84" t="s">
        <v>29</v>
      </c>
      <c r="C84" t="str">
        <f t="shared" si="27"/>
        <v>Ct3</v>
      </c>
      <c r="D84">
        <v>2</v>
      </c>
      <c r="E84">
        <f t="shared" si="28"/>
        <v>2800000</v>
      </c>
      <c r="F84">
        <f>(E85-E84)</f>
        <v>-100000</v>
      </c>
      <c r="G84">
        <f t="shared" si="26"/>
        <v>2750000</v>
      </c>
    </row>
    <row r="85" spans="2:7" x14ac:dyDescent="0.2">
      <c r="B85" t="s">
        <v>29</v>
      </c>
      <c r="C85" t="str">
        <f t="shared" si="27"/>
        <v>Ct3</v>
      </c>
      <c r="D85">
        <f>C$29</f>
        <v>3</v>
      </c>
      <c r="E85">
        <f t="shared" si="28"/>
        <v>2700000</v>
      </c>
      <c r="G85">
        <f t="shared" si="26"/>
        <v>6600000</v>
      </c>
    </row>
    <row r="86" spans="2:7" x14ac:dyDescent="0.2">
      <c r="B86" t="s">
        <v>29</v>
      </c>
      <c r="C86" t="str">
        <f t="shared" si="27"/>
        <v>Ct3</v>
      </c>
      <c r="D86">
        <f>C$30</f>
        <v>6</v>
      </c>
      <c r="E86">
        <f t="shared" si="28"/>
        <v>1700000</v>
      </c>
      <c r="G86">
        <f t="shared" si="26"/>
        <v>2300000</v>
      </c>
    </row>
    <row r="87" spans="2:7" x14ac:dyDescent="0.2">
      <c r="B87" t="s">
        <v>29</v>
      </c>
      <c r="C87" t="str">
        <f t="shared" si="27"/>
        <v>Ct3</v>
      </c>
      <c r="D87">
        <f>C$31</f>
        <v>7</v>
      </c>
      <c r="E87">
        <f t="shared" si="28"/>
        <v>2900000</v>
      </c>
      <c r="G87">
        <f t="shared" si="26"/>
        <v>2400000</v>
      </c>
    </row>
    <row r="88" spans="2:7" x14ac:dyDescent="0.2">
      <c r="B88" t="s">
        <v>29</v>
      </c>
      <c r="C88" t="str">
        <f t="shared" si="27"/>
        <v>Ct3</v>
      </c>
      <c r="D88">
        <f>C$32</f>
        <v>8</v>
      </c>
      <c r="E88">
        <f t="shared" si="28"/>
        <v>1900000</v>
      </c>
    </row>
    <row r="89" spans="2:7" x14ac:dyDescent="0.2">
      <c r="B89" t="s">
        <v>29</v>
      </c>
      <c r="C89" t="str">
        <f>$K$24</f>
        <v>Ct4</v>
      </c>
      <c r="D89">
        <f>$C$26</f>
        <v>0</v>
      </c>
      <c r="E89">
        <f>K26</f>
        <v>750000</v>
      </c>
      <c r="F89">
        <f>(E90-E89)</f>
        <v>-730000</v>
      </c>
      <c r="G89">
        <f t="shared" ref="G89:G94" si="29">((D90-D89)*(E90-E89))/2+(D90-D89)*E89</f>
        <v>385000</v>
      </c>
    </row>
    <row r="90" spans="2:7" x14ac:dyDescent="0.2">
      <c r="B90" t="s">
        <v>29</v>
      </c>
      <c r="C90" t="str">
        <f t="shared" ref="C90:C95" si="30">$K$24</f>
        <v>Ct4</v>
      </c>
      <c r="D90">
        <f>$C$27</f>
        <v>1</v>
      </c>
      <c r="E90">
        <f t="shared" ref="E90:E95" si="31">K27</f>
        <v>20000</v>
      </c>
      <c r="F90">
        <f>(E91-E90)</f>
        <v>5280000</v>
      </c>
      <c r="G90">
        <f t="shared" si="29"/>
        <v>2660000</v>
      </c>
    </row>
    <row r="91" spans="2:7" x14ac:dyDescent="0.2">
      <c r="B91" t="s">
        <v>29</v>
      </c>
      <c r="C91" t="str">
        <f t="shared" si="30"/>
        <v>Ct4</v>
      </c>
      <c r="D91">
        <v>2</v>
      </c>
      <c r="E91">
        <f t="shared" si="31"/>
        <v>5300000</v>
      </c>
      <c r="F91">
        <f>(E92-E91)</f>
        <v>-1000000</v>
      </c>
      <c r="G91">
        <f t="shared" si="29"/>
        <v>4800000</v>
      </c>
    </row>
    <row r="92" spans="2:7" x14ac:dyDescent="0.2">
      <c r="B92" t="s">
        <v>29</v>
      </c>
      <c r="C92" t="str">
        <f t="shared" si="30"/>
        <v>Ct4</v>
      </c>
      <c r="D92">
        <f>C$29</f>
        <v>3</v>
      </c>
      <c r="E92">
        <f t="shared" si="31"/>
        <v>4300000</v>
      </c>
      <c r="G92">
        <f t="shared" si="29"/>
        <v>9150000</v>
      </c>
    </row>
    <row r="93" spans="2:7" x14ac:dyDescent="0.2">
      <c r="B93" t="s">
        <v>29</v>
      </c>
      <c r="C93" t="str">
        <f t="shared" si="30"/>
        <v>Ct4</v>
      </c>
      <c r="D93">
        <f>C$30</f>
        <v>6</v>
      </c>
      <c r="E93">
        <f t="shared" si="31"/>
        <v>1800000</v>
      </c>
      <c r="G93">
        <f t="shared" si="29"/>
        <v>2600000</v>
      </c>
    </row>
    <row r="94" spans="2:7" x14ac:dyDescent="0.2">
      <c r="B94" t="s">
        <v>29</v>
      </c>
      <c r="C94" t="str">
        <f t="shared" si="30"/>
        <v>Ct4</v>
      </c>
      <c r="D94">
        <f>C$31</f>
        <v>7</v>
      </c>
      <c r="E94">
        <f t="shared" si="31"/>
        <v>3400000</v>
      </c>
      <c r="G94">
        <f t="shared" si="29"/>
        <v>3450000</v>
      </c>
    </row>
    <row r="95" spans="2:7" x14ac:dyDescent="0.2">
      <c r="B95" t="s">
        <v>29</v>
      </c>
      <c r="C95" t="str">
        <f t="shared" si="30"/>
        <v>Ct4</v>
      </c>
      <c r="D95">
        <f>C$32</f>
        <v>8</v>
      </c>
      <c r="E95">
        <f t="shared" si="31"/>
        <v>3500000</v>
      </c>
    </row>
    <row r="96" spans="2:7" x14ac:dyDescent="0.2">
      <c r="B96" t="s">
        <v>30</v>
      </c>
      <c r="C96" t="str">
        <f>$L$24</f>
        <v>At(Ct)1</v>
      </c>
      <c r="D96">
        <f>$C$26</f>
        <v>0</v>
      </c>
      <c r="E96">
        <f>L26</f>
        <v>1066666.6666666667</v>
      </c>
      <c r="F96">
        <f>(E97-E96)</f>
        <v>1333333.3333333333</v>
      </c>
      <c r="G96">
        <f t="shared" ref="G96:G101" si="32">((D97-D96)*(E97-E96))/2+(D97-D96)*E96</f>
        <v>1733333.3333333335</v>
      </c>
    </row>
    <row r="97" spans="2:7" x14ac:dyDescent="0.2">
      <c r="B97" t="s">
        <v>30</v>
      </c>
      <c r="C97" t="str">
        <f t="shared" ref="C97:C102" si="33">$L$24</f>
        <v>At(Ct)1</v>
      </c>
      <c r="D97">
        <f>$C$27</f>
        <v>1</v>
      </c>
      <c r="E97">
        <f t="shared" ref="E97:E102" si="34">L27</f>
        <v>2400000</v>
      </c>
      <c r="F97">
        <f>(E98-E97)</f>
        <v>8600000</v>
      </c>
      <c r="G97">
        <f t="shared" si="32"/>
        <v>6700000</v>
      </c>
    </row>
    <row r="98" spans="2:7" x14ac:dyDescent="0.2">
      <c r="B98" t="s">
        <v>30</v>
      </c>
      <c r="C98" t="str">
        <f t="shared" si="33"/>
        <v>At(Ct)1</v>
      </c>
      <c r="D98">
        <v>2</v>
      </c>
      <c r="E98">
        <f t="shared" si="34"/>
        <v>11000000</v>
      </c>
      <c r="F98">
        <f>(E99-E98)</f>
        <v>79000000</v>
      </c>
      <c r="G98">
        <f t="shared" si="32"/>
        <v>50500000</v>
      </c>
    </row>
    <row r="99" spans="2:7" x14ac:dyDescent="0.2">
      <c r="B99" t="s">
        <v>30</v>
      </c>
      <c r="C99" t="str">
        <f t="shared" si="33"/>
        <v>At(Ct)1</v>
      </c>
      <c r="D99">
        <f>C$29</f>
        <v>3</v>
      </c>
      <c r="E99">
        <f t="shared" si="34"/>
        <v>90000000</v>
      </c>
      <c r="G99">
        <f t="shared" si="32"/>
        <v>450000000</v>
      </c>
    </row>
    <row r="100" spans="2:7" x14ac:dyDescent="0.2">
      <c r="B100" t="s">
        <v>30</v>
      </c>
      <c r="C100" t="str">
        <f t="shared" si="33"/>
        <v>At(Ct)1</v>
      </c>
      <c r="D100">
        <f>C$30</f>
        <v>6</v>
      </c>
      <c r="E100">
        <f t="shared" si="34"/>
        <v>210000000</v>
      </c>
      <c r="G100">
        <f t="shared" si="32"/>
        <v>220000000</v>
      </c>
    </row>
    <row r="101" spans="2:7" x14ac:dyDescent="0.2">
      <c r="B101" t="s">
        <v>30</v>
      </c>
      <c r="C101" t="str">
        <f t="shared" si="33"/>
        <v>At(Ct)1</v>
      </c>
      <c r="D101">
        <f>C$31</f>
        <v>7</v>
      </c>
      <c r="E101">
        <f t="shared" si="34"/>
        <v>230000000</v>
      </c>
      <c r="G101">
        <f t="shared" si="32"/>
        <v>255000000</v>
      </c>
    </row>
    <row r="102" spans="2:7" x14ac:dyDescent="0.2">
      <c r="B102" t="s">
        <v>30</v>
      </c>
      <c r="C102" t="str">
        <f t="shared" si="33"/>
        <v>At(Ct)1</v>
      </c>
      <c r="D102">
        <f>C$32</f>
        <v>8</v>
      </c>
      <c r="E102">
        <f t="shared" si="34"/>
        <v>280000000</v>
      </c>
    </row>
    <row r="103" spans="2:7" x14ac:dyDescent="0.2">
      <c r="B103" t="s">
        <v>30</v>
      </c>
      <c r="C103" t="str">
        <f>$M$24</f>
        <v>At(Ct)2</v>
      </c>
      <c r="D103">
        <f>$C$26</f>
        <v>0</v>
      </c>
      <c r="E103">
        <f>M26</f>
        <v>1066666.6666666667</v>
      </c>
      <c r="F103">
        <f>(E104-E103)</f>
        <v>433333.33333333326</v>
      </c>
      <c r="G103">
        <f t="shared" ref="G103:G108" si="35">((D104-D103)*(E104-E103))/2+(D104-D103)*E103</f>
        <v>1283333.3333333335</v>
      </c>
    </row>
    <row r="104" spans="2:7" x14ac:dyDescent="0.2">
      <c r="B104" t="s">
        <v>30</v>
      </c>
      <c r="C104" t="str">
        <f t="shared" ref="C104:C109" si="36">$M$24</f>
        <v>At(Ct)2</v>
      </c>
      <c r="D104">
        <f>$C$27</f>
        <v>1</v>
      </c>
      <c r="E104">
        <f t="shared" ref="E104:E109" si="37">M27</f>
        <v>1500000</v>
      </c>
      <c r="F104">
        <f>(E105-E104)</f>
        <v>11500000</v>
      </c>
      <c r="G104">
        <f t="shared" si="35"/>
        <v>7250000</v>
      </c>
    </row>
    <row r="105" spans="2:7" x14ac:dyDescent="0.2">
      <c r="B105" t="s">
        <v>30</v>
      </c>
      <c r="C105" t="str">
        <f t="shared" si="36"/>
        <v>At(Ct)2</v>
      </c>
      <c r="D105">
        <v>2</v>
      </c>
      <c r="E105">
        <f t="shared" si="37"/>
        <v>13000000</v>
      </c>
      <c r="F105">
        <f>(E106-E105)</f>
        <v>57000000</v>
      </c>
      <c r="G105">
        <f t="shared" si="35"/>
        <v>41500000</v>
      </c>
    </row>
    <row r="106" spans="2:7" x14ac:dyDescent="0.2">
      <c r="B106" t="s">
        <v>30</v>
      </c>
      <c r="C106" t="str">
        <f t="shared" si="36"/>
        <v>At(Ct)2</v>
      </c>
      <c r="D106">
        <f>C$29</f>
        <v>3</v>
      </c>
      <c r="E106">
        <f t="shared" si="37"/>
        <v>70000000</v>
      </c>
      <c r="G106">
        <f t="shared" si="35"/>
        <v>495000000</v>
      </c>
    </row>
    <row r="107" spans="2:7" x14ac:dyDescent="0.2">
      <c r="B107" t="s">
        <v>30</v>
      </c>
      <c r="C107" t="str">
        <f t="shared" si="36"/>
        <v>At(Ct)2</v>
      </c>
      <c r="D107">
        <f>C$30</f>
        <v>6</v>
      </c>
      <c r="E107">
        <f t="shared" si="37"/>
        <v>260000000</v>
      </c>
      <c r="G107">
        <f t="shared" si="35"/>
        <v>315000000</v>
      </c>
    </row>
    <row r="108" spans="2:7" x14ac:dyDescent="0.2">
      <c r="B108" t="s">
        <v>30</v>
      </c>
      <c r="C108" t="str">
        <f t="shared" si="36"/>
        <v>At(Ct)2</v>
      </c>
      <c r="D108">
        <f>C$31</f>
        <v>7</v>
      </c>
      <c r="E108">
        <f t="shared" si="37"/>
        <v>370000000</v>
      </c>
      <c r="G108">
        <f t="shared" si="35"/>
        <v>330000000</v>
      </c>
    </row>
    <row r="109" spans="2:7" x14ac:dyDescent="0.2">
      <c r="B109" t="s">
        <v>30</v>
      </c>
      <c r="C109" t="str">
        <f t="shared" si="36"/>
        <v>At(Ct)2</v>
      </c>
      <c r="D109">
        <f>C$32</f>
        <v>8</v>
      </c>
      <c r="E109">
        <f t="shared" si="37"/>
        <v>290000000</v>
      </c>
    </row>
    <row r="110" spans="2:7" x14ac:dyDescent="0.2">
      <c r="B110" t="s">
        <v>30</v>
      </c>
      <c r="C110" t="str">
        <f>$N$24</f>
        <v>At(Ct)3</v>
      </c>
      <c r="D110">
        <f>$C$26</f>
        <v>0</v>
      </c>
      <c r="E110">
        <f>N26</f>
        <v>1066666.6666666667</v>
      </c>
      <c r="F110">
        <f>(E111-E110)</f>
        <v>633333.33333333326</v>
      </c>
      <c r="G110">
        <f t="shared" ref="G110:G115" si="38">((D111-D110)*(E111-E110))/2+(D111-D110)*E110</f>
        <v>1383333.3333333335</v>
      </c>
    </row>
    <row r="111" spans="2:7" x14ac:dyDescent="0.2">
      <c r="B111" t="s">
        <v>30</v>
      </c>
      <c r="C111" t="str">
        <f t="shared" ref="C111:C116" si="39">$N$24</f>
        <v>At(Ct)3</v>
      </c>
      <c r="D111">
        <f>$C$27</f>
        <v>1</v>
      </c>
      <c r="E111">
        <f t="shared" ref="E111:E116" si="40">N27</f>
        <v>1700000</v>
      </c>
      <c r="F111">
        <f>(E112-E111)</f>
        <v>8300000</v>
      </c>
      <c r="G111">
        <f t="shared" si="38"/>
        <v>5850000</v>
      </c>
    </row>
    <row r="112" spans="2:7" x14ac:dyDescent="0.2">
      <c r="B112" t="s">
        <v>30</v>
      </c>
      <c r="C112" t="str">
        <f t="shared" si="39"/>
        <v>At(Ct)3</v>
      </c>
      <c r="D112">
        <v>2</v>
      </c>
      <c r="E112">
        <f t="shared" si="40"/>
        <v>10000000</v>
      </c>
      <c r="F112">
        <f>(E113-E112)</f>
        <v>80000000</v>
      </c>
      <c r="G112">
        <f t="shared" si="38"/>
        <v>50000000</v>
      </c>
    </row>
    <row r="113" spans="2:7" x14ac:dyDescent="0.2">
      <c r="B113" t="s">
        <v>30</v>
      </c>
      <c r="C113" t="str">
        <f t="shared" si="39"/>
        <v>At(Ct)3</v>
      </c>
      <c r="D113">
        <f>C$29</f>
        <v>3</v>
      </c>
      <c r="E113">
        <f t="shared" si="40"/>
        <v>90000000</v>
      </c>
      <c r="G113">
        <f t="shared" si="38"/>
        <v>495000000</v>
      </c>
    </row>
    <row r="114" spans="2:7" x14ac:dyDescent="0.2">
      <c r="B114" t="s">
        <v>30</v>
      </c>
      <c r="C114" t="str">
        <f t="shared" si="39"/>
        <v>At(Ct)3</v>
      </c>
      <c r="D114">
        <f>C$30</f>
        <v>6</v>
      </c>
      <c r="E114">
        <f t="shared" si="40"/>
        <v>240000000</v>
      </c>
      <c r="G114">
        <f t="shared" si="38"/>
        <v>270000000</v>
      </c>
    </row>
    <row r="115" spans="2:7" x14ac:dyDescent="0.2">
      <c r="B115" t="s">
        <v>30</v>
      </c>
      <c r="C115" t="str">
        <f t="shared" si="39"/>
        <v>At(Ct)3</v>
      </c>
      <c r="D115">
        <f>C$31</f>
        <v>7</v>
      </c>
      <c r="E115">
        <f t="shared" si="40"/>
        <v>300000000</v>
      </c>
      <c r="G115">
        <f t="shared" si="38"/>
        <v>325000000</v>
      </c>
    </row>
    <row r="116" spans="2:7" x14ac:dyDescent="0.2">
      <c r="B116" t="s">
        <v>30</v>
      </c>
      <c r="C116" t="str">
        <f t="shared" si="39"/>
        <v>At(Ct)3</v>
      </c>
      <c r="D116">
        <f>C$32</f>
        <v>8</v>
      </c>
      <c r="E116">
        <f t="shared" si="40"/>
        <v>350000000</v>
      </c>
    </row>
    <row r="117" spans="2:7" x14ac:dyDescent="0.2">
      <c r="B117" t="s">
        <v>30</v>
      </c>
      <c r="C117" t="str">
        <f>$O$24</f>
        <v>At(Ct)4</v>
      </c>
      <c r="D117">
        <f>$C$26</f>
        <v>0</v>
      </c>
      <c r="E117">
        <f>O26</f>
        <v>1066666.6666666667</v>
      </c>
      <c r="F117">
        <f>(E118-E117)</f>
        <v>2233333.333333333</v>
      </c>
      <c r="G117">
        <f t="shared" ref="G117:G122" si="41">((D118-D117)*(E118-E117))/2+(D118-D117)*E117</f>
        <v>2183333.333333333</v>
      </c>
    </row>
    <row r="118" spans="2:7" x14ac:dyDescent="0.2">
      <c r="B118" t="s">
        <v>30</v>
      </c>
      <c r="C118" t="str">
        <f t="shared" ref="C118:C123" si="42">$O$24</f>
        <v>At(Ct)4</v>
      </c>
      <c r="D118">
        <f>$C$27</f>
        <v>1</v>
      </c>
      <c r="E118">
        <f t="shared" ref="E118:E123" si="43">O27</f>
        <v>3300000</v>
      </c>
      <c r="F118">
        <f>(E119-E118)</f>
        <v>9700000</v>
      </c>
      <c r="G118">
        <f t="shared" si="41"/>
        <v>8150000</v>
      </c>
    </row>
    <row r="119" spans="2:7" x14ac:dyDescent="0.2">
      <c r="B119" t="s">
        <v>30</v>
      </c>
      <c r="C119" t="str">
        <f t="shared" si="42"/>
        <v>At(Ct)4</v>
      </c>
      <c r="D119">
        <v>2</v>
      </c>
      <c r="E119">
        <f t="shared" si="43"/>
        <v>13000000</v>
      </c>
      <c r="F119">
        <f>(E120-E119)</f>
        <v>107000000</v>
      </c>
      <c r="G119">
        <f t="shared" si="41"/>
        <v>66500000</v>
      </c>
    </row>
    <row r="120" spans="2:7" x14ac:dyDescent="0.2">
      <c r="B120" t="s">
        <v>30</v>
      </c>
      <c r="C120" t="str">
        <f t="shared" si="42"/>
        <v>At(Ct)4</v>
      </c>
      <c r="D120">
        <f>C$29</f>
        <v>3</v>
      </c>
      <c r="E120">
        <f t="shared" si="43"/>
        <v>120000000</v>
      </c>
      <c r="G120">
        <f t="shared" si="41"/>
        <v>390000000</v>
      </c>
    </row>
    <row r="121" spans="2:7" x14ac:dyDescent="0.2">
      <c r="B121" t="s">
        <v>30</v>
      </c>
      <c r="C121" t="str">
        <f t="shared" si="42"/>
        <v>At(Ct)4</v>
      </c>
      <c r="D121">
        <f>C$30</f>
        <v>6</v>
      </c>
      <c r="E121">
        <f t="shared" si="43"/>
        <v>140000000</v>
      </c>
      <c r="G121">
        <f t="shared" si="41"/>
        <v>165000000</v>
      </c>
    </row>
    <row r="122" spans="2:7" x14ac:dyDescent="0.2">
      <c r="B122" t="s">
        <v>30</v>
      </c>
      <c r="C122" t="str">
        <f t="shared" si="42"/>
        <v>At(Ct)4</v>
      </c>
      <c r="D122">
        <f>C$31</f>
        <v>7</v>
      </c>
      <c r="E122">
        <f t="shared" si="43"/>
        <v>190000000</v>
      </c>
      <c r="G122">
        <f t="shared" si="41"/>
        <v>180000000</v>
      </c>
    </row>
    <row r="123" spans="2:7" x14ac:dyDescent="0.2">
      <c r="B123" t="s">
        <v>30</v>
      </c>
      <c r="C123" t="str">
        <f t="shared" si="42"/>
        <v>At(Ct)4</v>
      </c>
      <c r="D123">
        <f>C$32</f>
        <v>8</v>
      </c>
      <c r="E123">
        <f t="shared" si="43"/>
        <v>170000000</v>
      </c>
    </row>
    <row r="124" spans="2:7" x14ac:dyDescent="0.2">
      <c r="B124" t="s">
        <v>30</v>
      </c>
      <c r="C124" t="str">
        <f>$P$24</f>
        <v>Ct(At)1</v>
      </c>
      <c r="D124">
        <f>$C$26</f>
        <v>0</v>
      </c>
      <c r="E124">
        <f>P26</f>
        <v>750000</v>
      </c>
      <c r="F124">
        <f>(E125-E124)</f>
        <v>-693000</v>
      </c>
      <c r="G124">
        <f t="shared" ref="G124:G129" si="44">((D125-D124)*(E125-E124))/2+(D125-D124)*E124</f>
        <v>403500</v>
      </c>
    </row>
    <row r="125" spans="2:7" x14ac:dyDescent="0.2">
      <c r="B125" t="s">
        <v>30</v>
      </c>
      <c r="C125" t="str">
        <f t="shared" ref="C125:C130" si="45">$P$24</f>
        <v>Ct(At)1</v>
      </c>
      <c r="D125">
        <f>$C$27</f>
        <v>1</v>
      </c>
      <c r="E125">
        <f t="shared" ref="E125:E130" si="46">P27</f>
        <v>57000</v>
      </c>
      <c r="F125">
        <f>(E126-E125)</f>
        <v>8643000</v>
      </c>
      <c r="G125">
        <f t="shared" si="44"/>
        <v>4378500</v>
      </c>
    </row>
    <row r="126" spans="2:7" x14ac:dyDescent="0.2">
      <c r="B126" t="s">
        <v>30</v>
      </c>
      <c r="C126" t="str">
        <f t="shared" si="45"/>
        <v>Ct(At)1</v>
      </c>
      <c r="D126">
        <v>2</v>
      </c>
      <c r="E126">
        <f t="shared" si="46"/>
        <v>8700000</v>
      </c>
      <c r="F126">
        <f>(E127-E126)</f>
        <v>-4300000</v>
      </c>
      <c r="G126">
        <f t="shared" si="44"/>
        <v>6550000</v>
      </c>
    </row>
    <row r="127" spans="2:7" x14ac:dyDescent="0.2">
      <c r="B127" t="s">
        <v>30</v>
      </c>
      <c r="C127" t="str">
        <f t="shared" si="45"/>
        <v>Ct(At)1</v>
      </c>
      <c r="D127">
        <f>C$29</f>
        <v>3</v>
      </c>
      <c r="E127">
        <f t="shared" si="46"/>
        <v>4400000</v>
      </c>
      <c r="G127">
        <f t="shared" si="44"/>
        <v>15450000</v>
      </c>
    </row>
    <row r="128" spans="2:7" x14ac:dyDescent="0.2">
      <c r="B128" t="s">
        <v>30</v>
      </c>
      <c r="C128" t="str">
        <f t="shared" si="45"/>
        <v>Ct(At)1</v>
      </c>
      <c r="D128">
        <f>C$30</f>
        <v>6</v>
      </c>
      <c r="E128">
        <f t="shared" si="46"/>
        <v>5900000</v>
      </c>
      <c r="G128">
        <f t="shared" si="44"/>
        <v>6750000</v>
      </c>
    </row>
    <row r="129" spans="2:7" x14ac:dyDescent="0.2">
      <c r="B129" t="s">
        <v>30</v>
      </c>
      <c r="C129" t="str">
        <f t="shared" si="45"/>
        <v>Ct(At)1</v>
      </c>
      <c r="D129">
        <f>C$31</f>
        <v>7</v>
      </c>
      <c r="E129">
        <f t="shared" si="46"/>
        <v>7600000</v>
      </c>
      <c r="G129">
        <f t="shared" si="44"/>
        <v>6250000</v>
      </c>
    </row>
    <row r="130" spans="2:7" x14ac:dyDescent="0.2">
      <c r="B130" t="s">
        <v>30</v>
      </c>
      <c r="C130" t="str">
        <f t="shared" si="45"/>
        <v>Ct(At)1</v>
      </c>
      <c r="D130">
        <f>C$32</f>
        <v>8</v>
      </c>
      <c r="E130">
        <f t="shared" si="46"/>
        <v>4900000</v>
      </c>
    </row>
    <row r="131" spans="2:7" x14ac:dyDescent="0.2">
      <c r="B131" t="s">
        <v>30</v>
      </c>
      <c r="C131" t="str">
        <f>$Q$24</f>
        <v>Ct(At)2</v>
      </c>
      <c r="D131">
        <f>$C$26</f>
        <v>0</v>
      </c>
      <c r="E131">
        <f>Q26</f>
        <v>750000</v>
      </c>
      <c r="F131">
        <f>(E132-E131)</f>
        <v>-721000</v>
      </c>
      <c r="G131">
        <f t="shared" ref="G131:G136" si="47">((D132-D131)*(E132-E131))/2+(D132-D131)*E131</f>
        <v>389500</v>
      </c>
    </row>
    <row r="132" spans="2:7" x14ac:dyDescent="0.2">
      <c r="B132" t="s">
        <v>30</v>
      </c>
      <c r="C132" t="str">
        <f t="shared" ref="C132:C137" si="48">$Q$24</f>
        <v>Ct(At)2</v>
      </c>
      <c r="D132">
        <f>$C$27</f>
        <v>1</v>
      </c>
      <c r="E132">
        <f t="shared" ref="E132:E137" si="49">Q27</f>
        <v>29000</v>
      </c>
      <c r="F132">
        <f>(E133-E132)</f>
        <v>6171000</v>
      </c>
      <c r="G132">
        <f t="shared" si="47"/>
        <v>3114500</v>
      </c>
    </row>
    <row r="133" spans="2:7" x14ac:dyDescent="0.2">
      <c r="B133" t="s">
        <v>30</v>
      </c>
      <c r="C133" t="str">
        <f t="shared" si="48"/>
        <v>Ct(At)2</v>
      </c>
      <c r="D133">
        <v>2</v>
      </c>
      <c r="E133">
        <f t="shared" si="49"/>
        <v>6200000</v>
      </c>
      <c r="F133">
        <f>(E134-E133)</f>
        <v>-3800000</v>
      </c>
      <c r="G133">
        <f t="shared" si="47"/>
        <v>4300000</v>
      </c>
    </row>
    <row r="134" spans="2:7" x14ac:dyDescent="0.2">
      <c r="B134" t="s">
        <v>30</v>
      </c>
      <c r="C134" t="str">
        <f t="shared" si="48"/>
        <v>Ct(At)2</v>
      </c>
      <c r="D134">
        <f>C$29</f>
        <v>3</v>
      </c>
      <c r="E134">
        <f t="shared" si="49"/>
        <v>2400000</v>
      </c>
      <c r="G134">
        <f t="shared" si="47"/>
        <v>5250000</v>
      </c>
    </row>
    <row r="135" spans="2:7" x14ac:dyDescent="0.2">
      <c r="B135" t="s">
        <v>30</v>
      </c>
      <c r="C135" t="str">
        <f t="shared" si="48"/>
        <v>Ct(At)2</v>
      </c>
      <c r="D135">
        <f>C$30</f>
        <v>6</v>
      </c>
      <c r="E135">
        <f t="shared" si="49"/>
        <v>1100000</v>
      </c>
      <c r="G135">
        <f t="shared" si="47"/>
        <v>3400000</v>
      </c>
    </row>
    <row r="136" spans="2:7" x14ac:dyDescent="0.2">
      <c r="B136" t="s">
        <v>30</v>
      </c>
      <c r="C136" t="str">
        <f t="shared" si="48"/>
        <v>Ct(At)2</v>
      </c>
      <c r="D136">
        <f>C$31</f>
        <v>7</v>
      </c>
      <c r="E136">
        <f t="shared" si="49"/>
        <v>5700000</v>
      </c>
      <c r="G136">
        <f t="shared" si="47"/>
        <v>5200000</v>
      </c>
    </row>
    <row r="137" spans="2:7" x14ac:dyDescent="0.2">
      <c r="B137" t="s">
        <v>30</v>
      </c>
      <c r="C137" t="str">
        <f t="shared" si="48"/>
        <v>Ct(At)2</v>
      </c>
      <c r="D137">
        <f>C$32</f>
        <v>8</v>
      </c>
      <c r="E137">
        <f t="shared" si="49"/>
        <v>4700000</v>
      </c>
    </row>
    <row r="138" spans="2:7" x14ac:dyDescent="0.2">
      <c r="B138" t="s">
        <v>30</v>
      </c>
      <c r="C138" t="str">
        <f>$R$24</f>
        <v>Ct(At)3</v>
      </c>
      <c r="D138">
        <f>$C$26</f>
        <v>0</v>
      </c>
      <c r="E138">
        <f>R26</f>
        <v>750000</v>
      </c>
      <c r="F138">
        <f>(E139-E138)</f>
        <v>-726000</v>
      </c>
      <c r="G138">
        <f t="shared" ref="G138:G143" si="50">((D139-D138)*(E139-E138))/2+(D139-D138)*E138</f>
        <v>387000</v>
      </c>
    </row>
    <row r="139" spans="2:7" x14ac:dyDescent="0.2">
      <c r="B139" t="s">
        <v>30</v>
      </c>
      <c r="C139" t="str">
        <f t="shared" ref="C139:C144" si="51">$R$24</f>
        <v>Ct(At)3</v>
      </c>
      <c r="D139">
        <f>$C$27</f>
        <v>1</v>
      </c>
      <c r="E139">
        <f t="shared" ref="E139:E144" si="52">R27</f>
        <v>24000</v>
      </c>
      <c r="F139">
        <f>(E140-E139)</f>
        <v>4276000</v>
      </c>
      <c r="G139">
        <f t="shared" si="50"/>
        <v>2162000</v>
      </c>
    </row>
    <row r="140" spans="2:7" x14ac:dyDescent="0.2">
      <c r="B140" t="s">
        <v>30</v>
      </c>
      <c r="C140" t="str">
        <f t="shared" si="51"/>
        <v>Ct(At)3</v>
      </c>
      <c r="D140">
        <v>2</v>
      </c>
      <c r="E140">
        <f t="shared" si="52"/>
        <v>4300000</v>
      </c>
      <c r="F140">
        <f>(E141-E140)</f>
        <v>-600000</v>
      </c>
      <c r="G140">
        <f t="shared" si="50"/>
        <v>4000000</v>
      </c>
    </row>
    <row r="141" spans="2:7" x14ac:dyDescent="0.2">
      <c r="B141" t="s">
        <v>30</v>
      </c>
      <c r="C141" t="str">
        <f t="shared" si="51"/>
        <v>Ct(At)3</v>
      </c>
      <c r="D141">
        <f>C$29</f>
        <v>3</v>
      </c>
      <c r="E141">
        <f t="shared" si="52"/>
        <v>3700000</v>
      </c>
      <c r="G141">
        <f t="shared" si="50"/>
        <v>9150000</v>
      </c>
    </row>
    <row r="142" spans="2:7" x14ac:dyDescent="0.2">
      <c r="B142" t="s">
        <v>30</v>
      </c>
      <c r="C142" t="str">
        <f t="shared" si="51"/>
        <v>Ct(At)3</v>
      </c>
      <c r="D142">
        <f>C$30</f>
        <v>6</v>
      </c>
      <c r="E142">
        <f t="shared" si="52"/>
        <v>2400000</v>
      </c>
      <c r="G142">
        <f t="shared" si="50"/>
        <v>3500000</v>
      </c>
    </row>
    <row r="143" spans="2:7" x14ac:dyDescent="0.2">
      <c r="B143" t="s">
        <v>30</v>
      </c>
      <c r="C143" t="str">
        <f t="shared" si="51"/>
        <v>Ct(At)3</v>
      </c>
      <c r="D143">
        <f>C$31</f>
        <v>7</v>
      </c>
      <c r="E143">
        <f t="shared" si="52"/>
        <v>4600000</v>
      </c>
      <c r="G143">
        <f t="shared" si="50"/>
        <v>4700000</v>
      </c>
    </row>
    <row r="144" spans="2:7" x14ac:dyDescent="0.2">
      <c r="B144" t="s">
        <v>30</v>
      </c>
      <c r="C144" t="str">
        <f t="shared" si="51"/>
        <v>Ct(At)3</v>
      </c>
      <c r="D144">
        <f>C$32</f>
        <v>8</v>
      </c>
      <c r="E144">
        <f t="shared" si="52"/>
        <v>4800000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750000</v>
      </c>
      <c r="F145">
        <f>(E146-E145)</f>
        <v>-723000</v>
      </c>
      <c r="G145">
        <f t="shared" ref="G145:G150" si="53">((D146-D145)*(E146-E145))/2+(D146-D145)*E145</f>
        <v>388500</v>
      </c>
    </row>
    <row r="146" spans="2:7" x14ac:dyDescent="0.2">
      <c r="B146" t="s">
        <v>30</v>
      </c>
      <c r="C146" t="str">
        <f t="shared" ref="C146:C151" si="54">$S$24</f>
        <v>Ct(At)4</v>
      </c>
      <c r="D146">
        <f>$C$27</f>
        <v>1</v>
      </c>
      <c r="E146">
        <f t="shared" ref="E146:E151" si="55">S27</f>
        <v>27000</v>
      </c>
      <c r="F146">
        <f>(E147-E146)</f>
        <v>5573000</v>
      </c>
      <c r="G146">
        <f t="shared" si="53"/>
        <v>2813500</v>
      </c>
    </row>
    <row r="147" spans="2:7" x14ac:dyDescent="0.2">
      <c r="B147" t="s">
        <v>30</v>
      </c>
      <c r="C147" t="str">
        <f t="shared" si="54"/>
        <v>Ct(At)4</v>
      </c>
      <c r="D147">
        <v>2</v>
      </c>
      <c r="E147">
        <f t="shared" si="55"/>
        <v>5600000</v>
      </c>
      <c r="F147">
        <f>(E148-E147)</f>
        <v>-2000000</v>
      </c>
      <c r="G147">
        <f t="shared" si="53"/>
        <v>4600000</v>
      </c>
    </row>
    <row r="148" spans="2:7" x14ac:dyDescent="0.2">
      <c r="B148" t="s">
        <v>30</v>
      </c>
      <c r="C148" t="str">
        <f t="shared" si="54"/>
        <v>Ct(At)4</v>
      </c>
      <c r="D148">
        <f>C$29</f>
        <v>3</v>
      </c>
      <c r="E148">
        <f t="shared" si="55"/>
        <v>3600000</v>
      </c>
      <c r="G148">
        <f t="shared" si="53"/>
        <v>8550000</v>
      </c>
    </row>
    <row r="149" spans="2:7" x14ac:dyDescent="0.2">
      <c r="B149" t="s">
        <v>30</v>
      </c>
      <c r="C149" t="str">
        <f t="shared" si="54"/>
        <v>Ct(At)4</v>
      </c>
      <c r="D149">
        <f>C$30</f>
        <v>6</v>
      </c>
      <c r="E149">
        <f t="shared" si="55"/>
        <v>2100000</v>
      </c>
      <c r="G149">
        <f t="shared" si="53"/>
        <v>3900000</v>
      </c>
    </row>
    <row r="150" spans="2:7" x14ac:dyDescent="0.2">
      <c r="B150" t="s">
        <v>30</v>
      </c>
      <c r="C150" t="str">
        <f t="shared" si="54"/>
        <v>Ct(At)4</v>
      </c>
      <c r="D150">
        <f>C$31</f>
        <v>7</v>
      </c>
      <c r="E150">
        <f t="shared" si="55"/>
        <v>5700000</v>
      </c>
      <c r="G150">
        <f t="shared" si="53"/>
        <v>5350000</v>
      </c>
    </row>
    <row r="151" spans="2:7" x14ac:dyDescent="0.2">
      <c r="B151" t="s">
        <v>30</v>
      </c>
      <c r="C151" t="str">
        <f t="shared" si="54"/>
        <v>Ct(At)4</v>
      </c>
      <c r="D151">
        <f>C$32</f>
        <v>8</v>
      </c>
      <c r="E151">
        <f t="shared" si="55"/>
        <v>5000000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371F-3BA6-6B46-ADD6-7F0E241A310F}">
  <dimension ref="A4:BE151"/>
  <sheetViews>
    <sheetView zoomScale="50" workbookViewId="0">
      <selection activeCell="AH2" sqref="AH2:BM214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9" width="11" bestFit="1" customWidth="1"/>
    <col min="22" max="22" width="11.6640625" bestFit="1" customWidth="1"/>
    <col min="23" max="25" width="11.6640625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K4" t="s">
        <v>31</v>
      </c>
      <c r="AL4" t="s">
        <v>31</v>
      </c>
      <c r="AM4" t="s">
        <v>31</v>
      </c>
      <c r="AN4" t="s">
        <v>31</v>
      </c>
      <c r="AO4" t="s">
        <v>32</v>
      </c>
      <c r="AP4" t="s">
        <v>32</v>
      </c>
      <c r="AQ4" t="s">
        <v>32</v>
      </c>
      <c r="AR4" t="s">
        <v>32</v>
      </c>
      <c r="AS4" t="s">
        <v>89</v>
      </c>
      <c r="AT4" t="s">
        <v>89</v>
      </c>
      <c r="AU4" t="s">
        <v>89</v>
      </c>
      <c r="AV4" t="s">
        <v>89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59</v>
      </c>
      <c r="AK5" t="s">
        <v>60</v>
      </c>
      <c r="AL5" t="s">
        <v>61</v>
      </c>
      <c r="AM5" t="s">
        <v>62</v>
      </c>
      <c r="AN5" t="s">
        <v>63</v>
      </c>
      <c r="AO5" t="s">
        <v>64</v>
      </c>
      <c r="AP5" t="s">
        <v>65</v>
      </c>
      <c r="AQ5" t="s">
        <v>66</v>
      </c>
      <c r="AR5" t="s">
        <v>67</v>
      </c>
      <c r="AS5" t="s">
        <v>68</v>
      </c>
      <c r="AT5" t="s">
        <v>69</v>
      </c>
      <c r="AU5" t="s">
        <v>70</v>
      </c>
      <c r="AV5" t="s">
        <v>71</v>
      </c>
      <c r="AW5" t="s">
        <v>72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47"/>
      <c r="X6" s="47"/>
      <c r="Y6" s="47"/>
      <c r="Z6" s="37"/>
      <c r="AJ6" t="s">
        <v>73</v>
      </c>
      <c r="AK6">
        <v>8.3000000000000007</v>
      </c>
      <c r="AL6">
        <v>8.3000000000000007</v>
      </c>
      <c r="AM6">
        <v>8.3000000000000007</v>
      </c>
      <c r="AN6">
        <v>8.3000000000000007</v>
      </c>
      <c r="AO6">
        <v>8.3000000000000007</v>
      </c>
      <c r="AP6">
        <v>8.3000000000000007</v>
      </c>
      <c r="AQ6">
        <v>8.3000000000000007</v>
      </c>
      <c r="AR6">
        <v>8.3000000000000007</v>
      </c>
      <c r="AS6">
        <v>8.3000000000000007</v>
      </c>
      <c r="AT6">
        <v>8.3000000000000007</v>
      </c>
      <c r="AU6">
        <v>8.3000000000000007</v>
      </c>
      <c r="AV6">
        <v>8.3000000000000007</v>
      </c>
      <c r="AW6">
        <v>8.3000000000000007</v>
      </c>
      <c r="AX6">
        <v>8.3000000000000007</v>
      </c>
      <c r="AY6">
        <v>8.3000000000000007</v>
      </c>
      <c r="AZ6">
        <v>8.3000000000000007</v>
      </c>
    </row>
    <row r="7" spans="1:52" x14ac:dyDescent="0.2">
      <c r="C7" s="53" t="s">
        <v>0</v>
      </c>
      <c r="D7" s="53">
        <v>10</v>
      </c>
      <c r="E7" s="53">
        <v>10</v>
      </c>
      <c r="F7" s="53">
        <v>10</v>
      </c>
      <c r="G7" s="53">
        <v>10</v>
      </c>
      <c r="H7" s="53">
        <v>13</v>
      </c>
      <c r="I7" s="53">
        <v>13</v>
      </c>
      <c r="J7" s="53">
        <v>13</v>
      </c>
      <c r="K7" s="53">
        <v>13</v>
      </c>
      <c r="L7" s="53">
        <v>10</v>
      </c>
      <c r="M7" s="53">
        <v>10</v>
      </c>
      <c r="N7" s="53">
        <v>10</v>
      </c>
      <c r="O7" s="53">
        <v>10</v>
      </c>
      <c r="P7" s="53">
        <v>13</v>
      </c>
      <c r="Q7" s="53">
        <v>13</v>
      </c>
      <c r="R7" s="53">
        <v>13</v>
      </c>
      <c r="S7" s="53">
        <v>13</v>
      </c>
      <c r="T7" s="54"/>
      <c r="U7" s="54"/>
      <c r="V7" s="54"/>
      <c r="W7" s="54"/>
      <c r="X7" s="54"/>
      <c r="Y7" s="54"/>
      <c r="Z7" s="54"/>
      <c r="AJ7" t="s">
        <v>74</v>
      </c>
      <c r="AK7">
        <v>8.1999999999999993</v>
      </c>
      <c r="AL7">
        <v>8.1</v>
      </c>
      <c r="AM7">
        <v>8</v>
      </c>
      <c r="AN7">
        <v>7.9</v>
      </c>
      <c r="AO7">
        <v>8.1</v>
      </c>
      <c r="AP7">
        <v>8</v>
      </c>
      <c r="AQ7">
        <v>8.1</v>
      </c>
      <c r="AR7">
        <v>8</v>
      </c>
      <c r="AS7">
        <v>8.1999999999999993</v>
      </c>
      <c r="AT7">
        <v>8.1</v>
      </c>
      <c r="AU7">
        <v>8.1999999999999993</v>
      </c>
      <c r="AV7">
        <v>8.3000000000000007</v>
      </c>
      <c r="AW7">
        <v>8.2666666666666675</v>
      </c>
      <c r="AX7">
        <v>8.3000000000000007</v>
      </c>
      <c r="AY7">
        <v>8.1999999999999993</v>
      </c>
      <c r="AZ7">
        <v>8.3000000000000007</v>
      </c>
    </row>
    <row r="8" spans="1:52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J8" t="s">
        <v>75</v>
      </c>
      <c r="AK8">
        <v>7.9</v>
      </c>
      <c r="AL8">
        <v>7.8</v>
      </c>
      <c r="AM8">
        <v>8</v>
      </c>
      <c r="AN8">
        <v>7.9</v>
      </c>
      <c r="AO8">
        <v>8.1</v>
      </c>
      <c r="AP8">
        <v>7.7</v>
      </c>
      <c r="AQ8">
        <v>7.8</v>
      </c>
      <c r="AR8">
        <v>7.9</v>
      </c>
      <c r="AS8">
        <v>7.9</v>
      </c>
      <c r="AT8">
        <v>7.7</v>
      </c>
      <c r="AU8">
        <v>7.7</v>
      </c>
      <c r="AV8">
        <v>7.9</v>
      </c>
      <c r="AW8">
        <v>8.0666666666666664</v>
      </c>
      <c r="AX8">
        <v>8.1</v>
      </c>
      <c r="AY8">
        <v>8.1</v>
      </c>
      <c r="AZ8">
        <v>8</v>
      </c>
    </row>
    <row r="9" spans="1:52" x14ac:dyDescent="0.2">
      <c r="C9" s="53" t="s">
        <v>1</v>
      </c>
      <c r="D9" s="53">
        <v>17</v>
      </c>
      <c r="E9" s="53">
        <v>9</v>
      </c>
      <c r="F9" s="53">
        <v>15</v>
      </c>
      <c r="G9" s="53">
        <v>13</v>
      </c>
      <c r="H9" s="53">
        <v>20</v>
      </c>
      <c r="I9" s="53">
        <v>26</v>
      </c>
      <c r="J9" s="53">
        <v>16</v>
      </c>
      <c r="K9" s="53">
        <v>30</v>
      </c>
      <c r="L9" s="53">
        <v>12</v>
      </c>
      <c r="M9" s="53">
        <v>17</v>
      </c>
      <c r="N9" s="53">
        <v>9</v>
      </c>
      <c r="O9" s="53">
        <v>7</v>
      </c>
      <c r="P9" s="53">
        <v>54</v>
      </c>
      <c r="Q9" s="53">
        <v>13</v>
      </c>
      <c r="R9" s="53">
        <v>81</v>
      </c>
      <c r="S9" s="53">
        <v>64</v>
      </c>
      <c r="T9" s="54"/>
      <c r="U9" s="54"/>
      <c r="V9" s="54"/>
      <c r="W9" s="54"/>
      <c r="X9" s="54"/>
      <c r="Y9" s="54"/>
      <c r="Z9" s="54"/>
      <c r="AJ9" t="s">
        <v>76</v>
      </c>
      <c r="AK9">
        <v>7.5</v>
      </c>
      <c r="AL9">
        <v>7.4</v>
      </c>
      <c r="AM9">
        <v>7.6</v>
      </c>
      <c r="AN9">
        <v>7.5</v>
      </c>
      <c r="AO9">
        <v>7.6</v>
      </c>
      <c r="AP9">
        <v>7.7</v>
      </c>
      <c r="AQ9">
        <v>7.6</v>
      </c>
      <c r="AR9">
        <v>7.7</v>
      </c>
      <c r="AS9">
        <v>7.4</v>
      </c>
      <c r="AT9">
        <v>7.3</v>
      </c>
      <c r="AU9">
        <v>7.4</v>
      </c>
      <c r="AV9">
        <v>7.5</v>
      </c>
      <c r="AW9">
        <v>7.666666666666667</v>
      </c>
      <c r="AX9">
        <v>7.6</v>
      </c>
      <c r="AY9">
        <v>7.8</v>
      </c>
      <c r="AZ9">
        <v>7.6</v>
      </c>
    </row>
    <row r="10" spans="1:52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1</v>
      </c>
      <c r="Q10" s="10">
        <v>1</v>
      </c>
      <c r="R10" s="10">
        <v>1</v>
      </c>
      <c r="S10" s="55">
        <v>1</v>
      </c>
      <c r="AJ10" t="s">
        <v>77</v>
      </c>
      <c r="AK10">
        <v>7</v>
      </c>
      <c r="AL10">
        <v>6.8</v>
      </c>
      <c r="AM10">
        <v>6.9</v>
      </c>
      <c r="AN10">
        <v>7</v>
      </c>
      <c r="AO10">
        <v>7.3</v>
      </c>
      <c r="AP10">
        <v>7.3</v>
      </c>
      <c r="AQ10">
        <v>7.5</v>
      </c>
      <c r="AR10">
        <v>7.5</v>
      </c>
      <c r="AS10">
        <v>6.8</v>
      </c>
      <c r="AT10">
        <v>6.7</v>
      </c>
      <c r="AU10">
        <v>6.7</v>
      </c>
      <c r="AV10">
        <v>6.8</v>
      </c>
      <c r="AW10">
        <v>7.7</v>
      </c>
      <c r="AX10">
        <v>7.7</v>
      </c>
      <c r="AY10">
        <v>7.8</v>
      </c>
      <c r="AZ10">
        <v>7.6</v>
      </c>
    </row>
    <row r="11" spans="1:52" x14ac:dyDescent="0.2">
      <c r="C11" s="53" t="s">
        <v>2</v>
      </c>
      <c r="D11" s="53">
        <v>50</v>
      </c>
      <c r="E11" s="53">
        <v>36</v>
      </c>
      <c r="F11" s="53">
        <v>48</v>
      </c>
      <c r="G11" s="53">
        <v>38</v>
      </c>
      <c r="H11" s="53">
        <v>36</v>
      </c>
      <c r="I11" s="53">
        <v>53</v>
      </c>
      <c r="J11" s="53">
        <v>47</v>
      </c>
      <c r="K11" s="53">
        <v>66</v>
      </c>
      <c r="L11" s="53">
        <v>33</v>
      </c>
      <c r="M11" s="53">
        <v>27</v>
      </c>
      <c r="N11" s="53">
        <v>22</v>
      </c>
      <c r="O11" s="53">
        <v>27</v>
      </c>
      <c r="P11" s="53">
        <v>18</v>
      </c>
      <c r="Q11" s="53">
        <v>17</v>
      </c>
      <c r="R11" s="53">
        <v>25</v>
      </c>
      <c r="S11" s="56">
        <v>11</v>
      </c>
      <c r="T11" s="54"/>
      <c r="U11" s="54"/>
      <c r="V11" s="54"/>
      <c r="W11" s="54"/>
      <c r="X11" s="54"/>
      <c r="Y11" s="54"/>
      <c r="Z11" s="54"/>
      <c r="AJ11" t="s">
        <v>78</v>
      </c>
      <c r="AK11">
        <v>6.3</v>
      </c>
      <c r="AL11">
        <v>6.3</v>
      </c>
      <c r="AM11">
        <v>6.4</v>
      </c>
      <c r="AN11">
        <v>6.5</v>
      </c>
      <c r="AO11">
        <v>7.4</v>
      </c>
      <c r="AP11">
        <v>7.4</v>
      </c>
      <c r="AQ11">
        <v>7.8</v>
      </c>
      <c r="AR11">
        <v>7.3</v>
      </c>
      <c r="AS11">
        <v>6.2</v>
      </c>
      <c r="AT11">
        <v>6.1</v>
      </c>
      <c r="AU11">
        <v>6.1</v>
      </c>
      <c r="AV11">
        <v>6.2</v>
      </c>
      <c r="AW11">
        <v>7.3999999999999995</v>
      </c>
      <c r="AX11">
        <v>7.5</v>
      </c>
      <c r="AY11">
        <v>7.5</v>
      </c>
      <c r="AZ11">
        <v>7.2</v>
      </c>
    </row>
    <row r="12" spans="1:52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3</v>
      </c>
      <c r="I12" s="10">
        <v>3</v>
      </c>
      <c r="J12" s="10">
        <v>3</v>
      </c>
      <c r="K12" s="10">
        <v>3</v>
      </c>
      <c r="L12" s="10">
        <v>4</v>
      </c>
      <c r="M12" s="10">
        <v>4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  <c r="S12" s="55">
        <v>4</v>
      </c>
      <c r="AJ12" t="s">
        <v>79</v>
      </c>
      <c r="AK12">
        <v>6.4</v>
      </c>
      <c r="AL12">
        <v>6.4</v>
      </c>
      <c r="AM12">
        <v>6.5</v>
      </c>
      <c r="AN12">
        <v>6.3</v>
      </c>
      <c r="AO12">
        <v>7.3</v>
      </c>
      <c r="AP12">
        <v>7.3</v>
      </c>
      <c r="AQ12">
        <v>7.2</v>
      </c>
      <c r="AR12">
        <v>7.2</v>
      </c>
      <c r="AS12">
        <v>6.1</v>
      </c>
      <c r="AT12">
        <v>5.9</v>
      </c>
      <c r="AU12">
        <v>6.1</v>
      </c>
      <c r="AV12">
        <v>6.2</v>
      </c>
      <c r="AW12">
        <v>7.4333333333333336</v>
      </c>
      <c r="AX12">
        <v>7.3</v>
      </c>
      <c r="AY12">
        <v>7.5</v>
      </c>
      <c r="AZ12">
        <v>7.5</v>
      </c>
    </row>
    <row r="13" spans="1:52" x14ac:dyDescent="0.2">
      <c r="A13" s="57"/>
      <c r="C13" s="53" t="s">
        <v>3</v>
      </c>
      <c r="D13" s="53">
        <v>12</v>
      </c>
      <c r="E13" s="53">
        <v>12</v>
      </c>
      <c r="F13" s="53">
        <v>13</v>
      </c>
      <c r="G13" s="53">
        <v>16</v>
      </c>
      <c r="H13" s="53">
        <v>58</v>
      </c>
      <c r="I13" s="53">
        <v>72</v>
      </c>
      <c r="J13" s="53">
        <v>46</v>
      </c>
      <c r="K13" s="53">
        <v>60</v>
      </c>
      <c r="L13" s="53">
        <v>11</v>
      </c>
      <c r="M13" s="53">
        <v>8</v>
      </c>
      <c r="N13" s="53">
        <v>13</v>
      </c>
      <c r="O13" s="53">
        <v>11</v>
      </c>
      <c r="P13" s="53">
        <v>37</v>
      </c>
      <c r="Q13" s="53">
        <v>44</v>
      </c>
      <c r="R13" s="53">
        <v>35</v>
      </c>
      <c r="S13" s="56">
        <v>24</v>
      </c>
      <c r="T13" s="54"/>
      <c r="U13" s="54"/>
      <c r="V13" s="54"/>
      <c r="W13" s="54"/>
      <c r="X13" s="54"/>
      <c r="Y13" s="54"/>
      <c r="Z13" s="54"/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4</v>
      </c>
      <c r="Q14" s="10">
        <v>4</v>
      </c>
      <c r="R14" s="10">
        <v>4</v>
      </c>
      <c r="S14" s="55">
        <v>4</v>
      </c>
    </row>
    <row r="15" spans="1:52" x14ac:dyDescent="0.2">
      <c r="C15" s="53" t="s">
        <v>4</v>
      </c>
      <c r="D15" s="53">
        <v>16</v>
      </c>
      <c r="E15" s="53">
        <v>13</v>
      </c>
      <c r="F15" s="53">
        <v>26</v>
      </c>
      <c r="G15" s="53">
        <v>23</v>
      </c>
      <c r="H15" s="53">
        <v>70</v>
      </c>
      <c r="I15" s="53">
        <v>38</v>
      </c>
      <c r="J15" s="53">
        <v>53</v>
      </c>
      <c r="K15" s="53">
        <v>55</v>
      </c>
      <c r="L15" s="53">
        <v>8</v>
      </c>
      <c r="M15" s="53">
        <v>28</v>
      </c>
      <c r="N15" s="53">
        <v>55</v>
      </c>
      <c r="O15" s="53">
        <v>37</v>
      </c>
      <c r="P15" s="53">
        <v>32</v>
      </c>
      <c r="Q15" s="53">
        <v>21</v>
      </c>
      <c r="R15" s="53">
        <v>11</v>
      </c>
      <c r="S15" s="56">
        <v>14</v>
      </c>
      <c r="T15" s="54"/>
      <c r="U15" s="54"/>
      <c r="V15" s="54"/>
      <c r="W15" s="54"/>
      <c r="X15" s="54"/>
      <c r="Y15" s="54"/>
      <c r="Z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5</v>
      </c>
      <c r="M16" s="10">
        <v>5</v>
      </c>
      <c r="N16" s="10">
        <v>4</v>
      </c>
      <c r="O16" s="10">
        <v>4</v>
      </c>
      <c r="P16" s="10">
        <v>4</v>
      </c>
      <c r="Q16" s="10">
        <v>4</v>
      </c>
      <c r="R16" s="10">
        <v>4</v>
      </c>
      <c r="S16" s="10">
        <v>4</v>
      </c>
    </row>
    <row r="17" spans="3:52" x14ac:dyDescent="0.2">
      <c r="C17" s="53" t="s">
        <v>24</v>
      </c>
      <c r="D17" s="53">
        <v>14</v>
      </c>
      <c r="E17" s="53">
        <v>13</v>
      </c>
      <c r="F17" s="53">
        <v>11</v>
      </c>
      <c r="G17" s="53">
        <v>10</v>
      </c>
      <c r="H17" s="53">
        <v>61</v>
      </c>
      <c r="I17" s="53">
        <v>49</v>
      </c>
      <c r="J17" s="53">
        <v>51</v>
      </c>
      <c r="K17" s="53">
        <v>54</v>
      </c>
      <c r="L17" s="53">
        <v>11</v>
      </c>
      <c r="M17" s="53">
        <v>10</v>
      </c>
      <c r="N17" s="53">
        <v>11</v>
      </c>
      <c r="O17" s="53">
        <v>12</v>
      </c>
      <c r="P17" s="53">
        <v>18</v>
      </c>
      <c r="Q17" s="53">
        <v>13</v>
      </c>
      <c r="R17" s="53">
        <v>15</v>
      </c>
      <c r="S17" s="56">
        <v>28</v>
      </c>
      <c r="T17" s="54"/>
      <c r="U17" s="54"/>
      <c r="V17" s="54"/>
      <c r="W17" s="54"/>
      <c r="X17" s="54"/>
      <c r="Y17" s="54"/>
      <c r="Z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5</v>
      </c>
      <c r="M18" s="10">
        <v>5</v>
      </c>
      <c r="N18" s="10">
        <v>5</v>
      </c>
      <c r="O18" s="10">
        <v>5</v>
      </c>
      <c r="P18" s="10">
        <v>4</v>
      </c>
      <c r="Q18" s="10">
        <v>4</v>
      </c>
      <c r="R18" s="10">
        <v>4</v>
      </c>
      <c r="S18" s="55">
        <v>4</v>
      </c>
    </row>
    <row r="19" spans="3:52" x14ac:dyDescent="0.2">
      <c r="C19" s="53" t="s">
        <v>5</v>
      </c>
      <c r="D19" s="53">
        <v>12</v>
      </c>
      <c r="E19" s="53">
        <v>16</v>
      </c>
      <c r="F19" s="53">
        <v>13</v>
      </c>
      <c r="G19" s="53">
        <v>11</v>
      </c>
      <c r="H19" s="53">
        <v>43</v>
      </c>
      <c r="I19" s="53">
        <v>39</v>
      </c>
      <c r="J19" s="53">
        <v>49</v>
      </c>
      <c r="K19" s="53">
        <v>31</v>
      </c>
      <c r="L19" s="53">
        <v>11</v>
      </c>
      <c r="M19" s="53">
        <v>13</v>
      </c>
      <c r="N19" s="53">
        <v>12</v>
      </c>
      <c r="O19" s="53">
        <v>10</v>
      </c>
      <c r="P19" s="53">
        <v>27</v>
      </c>
      <c r="Q19" s="53">
        <v>21</v>
      </c>
      <c r="R19" s="53">
        <v>11</v>
      </c>
      <c r="S19" s="53">
        <v>13</v>
      </c>
      <c r="T19" s="54"/>
      <c r="U19" s="54"/>
      <c r="V19" s="54"/>
      <c r="W19" s="54"/>
      <c r="X19" s="54"/>
      <c r="Y19" s="54"/>
      <c r="Z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10">
        <v>3</v>
      </c>
      <c r="I20" s="10">
        <v>3</v>
      </c>
      <c r="J20" s="10">
        <v>3</v>
      </c>
      <c r="K20" s="10">
        <v>3</v>
      </c>
      <c r="L20" s="58">
        <v>5</v>
      </c>
      <c r="M20" s="58">
        <v>5</v>
      </c>
      <c r="N20" s="58">
        <v>5</v>
      </c>
      <c r="O20" s="58">
        <v>5</v>
      </c>
      <c r="P20" s="58">
        <v>4</v>
      </c>
      <c r="Q20" s="58">
        <v>4</v>
      </c>
      <c r="R20" s="58">
        <v>4</v>
      </c>
      <c r="S20" s="59">
        <v>4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X25" s="37"/>
      <c r="Y25" s="37"/>
      <c r="Z25" s="37"/>
      <c r="AJ25" t="s">
        <v>6</v>
      </c>
      <c r="AS25" t="s">
        <v>130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  <c r="AZ25" t="s">
        <v>130</v>
      </c>
    </row>
    <row r="26" spans="3:52" x14ac:dyDescent="0.2">
      <c r="C26" s="61">
        <v>0</v>
      </c>
      <c r="D26" s="61">
        <f t="shared" ref="D26:S26" si="0">((D7*(5*20)*10^D8))/(5*30)</f>
        <v>666666.66666666663</v>
      </c>
      <c r="E26" s="61">
        <f t="shared" si="0"/>
        <v>666666.66666666663</v>
      </c>
      <c r="F26" s="61">
        <f t="shared" si="0"/>
        <v>666666.66666666663</v>
      </c>
      <c r="G26" s="61">
        <f t="shared" si="0"/>
        <v>666666.66666666663</v>
      </c>
      <c r="H26" s="61">
        <f t="shared" si="0"/>
        <v>866666.66666666663</v>
      </c>
      <c r="I26" s="61">
        <f t="shared" si="0"/>
        <v>866666.66666666663</v>
      </c>
      <c r="J26" s="61">
        <f t="shared" si="0"/>
        <v>866666.66666666663</v>
      </c>
      <c r="K26" s="61">
        <f t="shared" si="0"/>
        <v>866666.66666666663</v>
      </c>
      <c r="L26" s="61">
        <f t="shared" si="0"/>
        <v>666666.66666666663</v>
      </c>
      <c r="M26" s="61">
        <f t="shared" si="0"/>
        <v>666666.66666666663</v>
      </c>
      <c r="N26" s="61">
        <f t="shared" si="0"/>
        <v>666666.66666666663</v>
      </c>
      <c r="O26" s="61">
        <f t="shared" si="0"/>
        <v>666666.66666666663</v>
      </c>
      <c r="P26" s="61">
        <f t="shared" si="0"/>
        <v>866666.66666666663</v>
      </c>
      <c r="Q26" s="61">
        <f t="shared" si="0"/>
        <v>866666.66666666663</v>
      </c>
      <c r="R26" s="61">
        <f t="shared" si="0"/>
        <v>866666.66666666663</v>
      </c>
      <c r="S26" s="55">
        <f t="shared" si="0"/>
        <v>866666.66666666663</v>
      </c>
      <c r="AK26" t="s">
        <v>8</v>
      </c>
      <c r="AL26" t="s">
        <v>9</v>
      </c>
      <c r="AM26" t="s">
        <v>10</v>
      </c>
      <c r="AN26" t="s">
        <v>11</v>
      </c>
      <c r="AO26" t="s">
        <v>12</v>
      </c>
      <c r="AP26" t="s">
        <v>13</v>
      </c>
      <c r="AQ26" t="s">
        <v>14</v>
      </c>
      <c r="AR26" t="s">
        <v>15</v>
      </c>
      <c r="AS26" t="s">
        <v>16</v>
      </c>
      <c r="AT26" t="s">
        <v>17</v>
      </c>
      <c r="AU26" t="s">
        <v>18</v>
      </c>
      <c r="AV26" t="s">
        <v>19</v>
      </c>
      <c r="AW26" t="s">
        <v>20</v>
      </c>
      <c r="AX26" t="s">
        <v>21</v>
      </c>
      <c r="AY26" t="s">
        <v>22</v>
      </c>
      <c r="AZ26" t="s">
        <v>23</v>
      </c>
    </row>
    <row r="27" spans="3:52" x14ac:dyDescent="0.2">
      <c r="C27" s="10">
        <v>1</v>
      </c>
      <c r="D27" s="61">
        <f>D9*(5*20)*10^D10</f>
        <v>17000000</v>
      </c>
      <c r="E27" s="61">
        <f t="shared" ref="E27:R27" si="1">E9*(5*20)*10^E10</f>
        <v>9000000</v>
      </c>
      <c r="F27" s="61">
        <f t="shared" si="1"/>
        <v>15000000</v>
      </c>
      <c r="G27" s="61">
        <f t="shared" si="1"/>
        <v>13000000</v>
      </c>
      <c r="H27" s="61">
        <f t="shared" si="1"/>
        <v>20000</v>
      </c>
      <c r="I27" s="61">
        <f t="shared" si="1"/>
        <v>26000</v>
      </c>
      <c r="J27" s="61">
        <f t="shared" si="1"/>
        <v>16000</v>
      </c>
      <c r="K27" s="61">
        <f t="shared" si="1"/>
        <v>30000</v>
      </c>
      <c r="L27" s="61">
        <f>L9*(5*20)*10^L10</f>
        <v>12000000</v>
      </c>
      <c r="M27" s="61">
        <f t="shared" si="1"/>
        <v>17000000</v>
      </c>
      <c r="N27" s="61">
        <f t="shared" si="1"/>
        <v>9000000</v>
      </c>
      <c r="O27" s="61">
        <f t="shared" si="1"/>
        <v>7000000</v>
      </c>
      <c r="P27" s="61">
        <f t="shared" si="1"/>
        <v>54000</v>
      </c>
      <c r="Q27" s="61">
        <f t="shared" si="1"/>
        <v>13000</v>
      </c>
      <c r="R27" s="61">
        <f t="shared" si="1"/>
        <v>81000</v>
      </c>
      <c r="S27" s="55">
        <f>S9*(5*20)*10^S10</f>
        <v>64000</v>
      </c>
      <c r="AJ27" t="s">
        <v>131</v>
      </c>
    </row>
    <row r="28" spans="3:52" x14ac:dyDescent="0.2">
      <c r="C28" s="10">
        <v>2</v>
      </c>
      <c r="D28" s="61">
        <f>D11*(5*20)*10^D12</f>
        <v>50000000</v>
      </c>
      <c r="E28" s="61">
        <f>E11*(5*20)*10^E12</f>
        <v>36000000</v>
      </c>
      <c r="F28" s="61">
        <f t="shared" ref="F28:S28" si="2">F11*(5*20)*10^F12</f>
        <v>48000000</v>
      </c>
      <c r="G28" s="61">
        <f t="shared" si="2"/>
        <v>38000000</v>
      </c>
      <c r="H28" s="61">
        <f t="shared" si="2"/>
        <v>3600000</v>
      </c>
      <c r="I28" s="61">
        <f t="shared" si="2"/>
        <v>5300000</v>
      </c>
      <c r="J28" s="61">
        <f t="shared" si="2"/>
        <v>4700000</v>
      </c>
      <c r="K28" s="61">
        <f t="shared" si="2"/>
        <v>6600000</v>
      </c>
      <c r="L28" s="61">
        <f t="shared" si="2"/>
        <v>33000000</v>
      </c>
      <c r="M28" s="61">
        <f t="shared" si="2"/>
        <v>27000000</v>
      </c>
      <c r="N28" s="61">
        <f t="shared" si="2"/>
        <v>22000000</v>
      </c>
      <c r="O28" s="61">
        <f t="shared" si="2"/>
        <v>27000000</v>
      </c>
      <c r="P28" s="61">
        <f t="shared" si="2"/>
        <v>18000000</v>
      </c>
      <c r="Q28" s="61">
        <f t="shared" si="2"/>
        <v>17000000</v>
      </c>
      <c r="R28" s="61">
        <f t="shared" si="2"/>
        <v>25000000</v>
      </c>
      <c r="S28" s="61">
        <f t="shared" si="2"/>
        <v>11000000</v>
      </c>
      <c r="AJ28">
        <v>0</v>
      </c>
    </row>
    <row r="29" spans="3:52" x14ac:dyDescent="0.2">
      <c r="C29" s="10">
        <v>3</v>
      </c>
      <c r="D29" s="61">
        <f t="shared" ref="D29:S29" si="3">D13*(5*20)*10^D14</f>
        <v>120000000</v>
      </c>
      <c r="E29" s="61">
        <f t="shared" si="3"/>
        <v>120000000</v>
      </c>
      <c r="F29" s="61">
        <f t="shared" si="3"/>
        <v>130000000</v>
      </c>
      <c r="G29" s="61">
        <f t="shared" si="3"/>
        <v>160000000</v>
      </c>
      <c r="H29" s="61">
        <f t="shared" si="3"/>
        <v>5800000</v>
      </c>
      <c r="I29" s="61">
        <f t="shared" si="3"/>
        <v>7200000</v>
      </c>
      <c r="J29" s="61">
        <f t="shared" si="3"/>
        <v>4600000</v>
      </c>
      <c r="K29" s="61">
        <f t="shared" si="3"/>
        <v>6000000</v>
      </c>
      <c r="L29" s="61">
        <f t="shared" si="3"/>
        <v>110000000</v>
      </c>
      <c r="M29" s="61">
        <f t="shared" si="3"/>
        <v>80000000</v>
      </c>
      <c r="N29" s="61">
        <f t="shared" si="3"/>
        <v>130000000</v>
      </c>
      <c r="O29" s="61">
        <f t="shared" si="3"/>
        <v>110000000</v>
      </c>
      <c r="P29" s="61">
        <f t="shared" si="3"/>
        <v>37000000</v>
      </c>
      <c r="Q29" s="61">
        <f t="shared" si="3"/>
        <v>44000000</v>
      </c>
      <c r="R29" s="61">
        <f t="shared" si="3"/>
        <v>35000000</v>
      </c>
      <c r="S29" s="55">
        <f t="shared" si="3"/>
        <v>24000000</v>
      </c>
      <c r="AJ29">
        <v>1</v>
      </c>
    </row>
    <row r="30" spans="3:52" x14ac:dyDescent="0.2">
      <c r="C30" s="10">
        <v>6</v>
      </c>
      <c r="D30" s="61">
        <f t="shared" ref="D30:S30" si="4">D15*(5*20)*10^D16</f>
        <v>160000000</v>
      </c>
      <c r="E30" s="61">
        <f t="shared" si="4"/>
        <v>130000000</v>
      </c>
      <c r="F30" s="61">
        <f t="shared" si="4"/>
        <v>260000000</v>
      </c>
      <c r="G30" s="61">
        <f t="shared" si="4"/>
        <v>230000000</v>
      </c>
      <c r="H30" s="61">
        <f t="shared" si="4"/>
        <v>7000000</v>
      </c>
      <c r="I30" s="61">
        <f t="shared" si="4"/>
        <v>3800000</v>
      </c>
      <c r="J30" s="61">
        <f t="shared" si="4"/>
        <v>5300000</v>
      </c>
      <c r="K30" s="61">
        <f t="shared" si="4"/>
        <v>5500000</v>
      </c>
      <c r="L30" s="61">
        <f t="shared" si="4"/>
        <v>80000000</v>
      </c>
      <c r="M30" s="61">
        <f t="shared" si="4"/>
        <v>280000000</v>
      </c>
      <c r="N30" s="61">
        <f t="shared" si="4"/>
        <v>55000000</v>
      </c>
      <c r="O30" s="61">
        <f t="shared" si="4"/>
        <v>37000000</v>
      </c>
      <c r="P30" s="61">
        <f t="shared" si="4"/>
        <v>32000000</v>
      </c>
      <c r="Q30" s="61">
        <f t="shared" si="4"/>
        <v>21000000</v>
      </c>
      <c r="R30" s="61">
        <f t="shared" si="4"/>
        <v>11000000</v>
      </c>
      <c r="S30" s="55">
        <f t="shared" si="4"/>
        <v>14000000</v>
      </c>
      <c r="AJ30">
        <v>2</v>
      </c>
    </row>
    <row r="31" spans="3:52" x14ac:dyDescent="0.2">
      <c r="C31" s="10">
        <v>7</v>
      </c>
      <c r="D31" s="61">
        <f t="shared" ref="D31:S31" si="5">D17*(5*20)*10^D18</f>
        <v>140000000</v>
      </c>
      <c r="E31" s="61">
        <f t="shared" si="5"/>
        <v>130000000</v>
      </c>
      <c r="F31" s="61">
        <f t="shared" si="5"/>
        <v>110000000</v>
      </c>
      <c r="G31" s="61">
        <f t="shared" si="5"/>
        <v>100000000</v>
      </c>
      <c r="H31" s="61">
        <f t="shared" si="5"/>
        <v>6100000</v>
      </c>
      <c r="I31" s="61">
        <f t="shared" si="5"/>
        <v>4900000</v>
      </c>
      <c r="J31" s="61">
        <f t="shared" si="5"/>
        <v>5100000</v>
      </c>
      <c r="K31" s="61">
        <f t="shared" si="5"/>
        <v>5400000</v>
      </c>
      <c r="L31" s="61">
        <f t="shared" si="5"/>
        <v>110000000</v>
      </c>
      <c r="M31" s="61">
        <f t="shared" si="5"/>
        <v>100000000</v>
      </c>
      <c r="N31" s="61">
        <f t="shared" si="5"/>
        <v>110000000</v>
      </c>
      <c r="O31" s="61">
        <f t="shared" si="5"/>
        <v>120000000</v>
      </c>
      <c r="P31" s="61">
        <f t="shared" si="5"/>
        <v>18000000</v>
      </c>
      <c r="Q31" s="61">
        <f t="shared" si="5"/>
        <v>13000000</v>
      </c>
      <c r="R31" s="61">
        <f t="shared" si="5"/>
        <v>15000000</v>
      </c>
      <c r="S31" s="55">
        <f t="shared" si="5"/>
        <v>28000000</v>
      </c>
      <c r="AJ31">
        <v>3</v>
      </c>
    </row>
    <row r="32" spans="3:52" x14ac:dyDescent="0.2">
      <c r="C32" s="10">
        <v>8</v>
      </c>
      <c r="D32" s="61">
        <f t="shared" ref="D32:S32" si="6">D19*(5*20)*10^D20</f>
        <v>120000000</v>
      </c>
      <c r="E32" s="61">
        <f t="shared" si="6"/>
        <v>160000000</v>
      </c>
      <c r="F32" s="61">
        <f t="shared" si="6"/>
        <v>130000000</v>
      </c>
      <c r="G32" s="61">
        <f t="shared" si="6"/>
        <v>110000000</v>
      </c>
      <c r="H32" s="61">
        <f t="shared" si="6"/>
        <v>4300000</v>
      </c>
      <c r="I32" s="61">
        <f t="shared" si="6"/>
        <v>3900000</v>
      </c>
      <c r="J32" s="61">
        <f t="shared" si="6"/>
        <v>4900000</v>
      </c>
      <c r="K32" s="61">
        <f t="shared" si="6"/>
        <v>3100000</v>
      </c>
      <c r="L32" s="61">
        <f t="shared" si="6"/>
        <v>110000000</v>
      </c>
      <c r="M32" s="61">
        <f t="shared" si="6"/>
        <v>130000000</v>
      </c>
      <c r="N32" s="61">
        <f t="shared" si="6"/>
        <v>120000000</v>
      </c>
      <c r="O32" s="61">
        <f t="shared" si="6"/>
        <v>100000000</v>
      </c>
      <c r="P32" s="61">
        <f t="shared" si="6"/>
        <v>27000000</v>
      </c>
      <c r="Q32" s="61">
        <f t="shared" si="6"/>
        <v>21000000</v>
      </c>
      <c r="R32" s="61">
        <f t="shared" si="6"/>
        <v>11000000</v>
      </c>
      <c r="S32" s="55">
        <f t="shared" si="6"/>
        <v>13000000</v>
      </c>
      <c r="AJ32">
        <v>6</v>
      </c>
    </row>
    <row r="33" spans="2:57" x14ac:dyDescent="0.2">
      <c r="AJ33">
        <v>7</v>
      </c>
    </row>
    <row r="34" spans="2:57" x14ac:dyDescent="0.2">
      <c r="AJ34">
        <v>8</v>
      </c>
    </row>
    <row r="38" spans="2:57" ht="16" x14ac:dyDescent="0.2">
      <c r="N38" s="62"/>
      <c r="O38" s="41" t="s">
        <v>40</v>
      </c>
      <c r="P38" s="37" t="s">
        <v>42</v>
      </c>
      <c r="Q38" s="41" t="s">
        <v>43</v>
      </c>
    </row>
    <row r="39" spans="2:57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T39" s="41" t="s">
        <v>6</v>
      </c>
      <c r="U39" s="41" t="s">
        <v>34</v>
      </c>
      <c r="V39" s="41" t="s">
        <v>187</v>
      </c>
      <c r="W39" s="41" t="s">
        <v>6</v>
      </c>
      <c r="X39" s="41" t="s">
        <v>47</v>
      </c>
      <c r="Y39" s="41" t="s">
        <v>48</v>
      </c>
      <c r="Z39" s="41"/>
      <c r="AA39" s="41" t="s">
        <v>188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7" ht="16" x14ac:dyDescent="0.2">
      <c r="B40" t="s">
        <v>29</v>
      </c>
      <c r="C40" t="str">
        <f>$D$24</f>
        <v>At1</v>
      </c>
      <c r="D40">
        <f>$C$26</f>
        <v>0</v>
      </c>
      <c r="E40">
        <f>D26</f>
        <v>666666.66666666663</v>
      </c>
      <c r="F40">
        <f>(E41-E40)</f>
        <v>16333333.333333334</v>
      </c>
      <c r="G40">
        <f>((D41-D40)*(E41-E40))/2+(D41-D40)*E40</f>
        <v>8833333.333333334</v>
      </c>
      <c r="H40" t="s">
        <v>29</v>
      </c>
      <c r="I40" t="s">
        <v>31</v>
      </c>
      <c r="J40">
        <f>SUM(G40:G45)</f>
        <v>827333333.33333337</v>
      </c>
      <c r="K40">
        <f>AVERAGE(J40:J43)</f>
        <v>896833333.33333337</v>
      </c>
      <c r="M40" t="s">
        <v>31</v>
      </c>
      <c r="N40" s="42" t="s">
        <v>8</v>
      </c>
      <c r="O40" s="43">
        <f>MAX(E40:E46)</f>
        <v>160000000</v>
      </c>
      <c r="P40">
        <f>MAX(F40:F42)</f>
        <v>70000000</v>
      </c>
      <c r="Q40" s="42">
        <v>1</v>
      </c>
      <c r="T40" t="s">
        <v>31</v>
      </c>
      <c r="U40">
        <f>SUM(G40:G45)</f>
        <v>827333333.33333337</v>
      </c>
      <c r="V40">
        <f>AVERAGE(U40:U43)</f>
        <v>896833333.33333337</v>
      </c>
      <c r="W40" t="s">
        <v>31</v>
      </c>
      <c r="X40">
        <f>P40</f>
        <v>70000000</v>
      </c>
      <c r="Y40">
        <f>AVERAGE(X40:X43)</f>
        <v>89500000</v>
      </c>
      <c r="Z40" t="s">
        <v>31</v>
      </c>
    </row>
    <row r="41" spans="2:57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17000000</v>
      </c>
      <c r="F41">
        <f>(E42-E41)</f>
        <v>33000000</v>
      </c>
      <c r="G41">
        <f>((D42-D41)*(E42-E41))/2+(D42-D41)*E41</f>
        <v>33500000</v>
      </c>
      <c r="H41" t="s">
        <v>29</v>
      </c>
      <c r="I41" t="s">
        <v>31</v>
      </c>
      <c r="J41">
        <f>SUM(G47:G52)</f>
        <v>755333333.33333325</v>
      </c>
      <c r="M41" t="s">
        <v>31</v>
      </c>
      <c r="N41" s="42" t="s">
        <v>9</v>
      </c>
      <c r="O41" s="43">
        <f>MAX(E47:E53)</f>
        <v>160000000</v>
      </c>
      <c r="P41">
        <f>MAX(F47:F49)</f>
        <v>84000000</v>
      </c>
      <c r="Q41" s="42">
        <v>1</v>
      </c>
      <c r="R41" s="42"/>
      <c r="T41" t="s">
        <v>31</v>
      </c>
      <c r="U41">
        <f>SUM(G47:G52)</f>
        <v>755333333.33333325</v>
      </c>
      <c r="W41" t="s">
        <v>31</v>
      </c>
      <c r="X41">
        <f t="shared" ref="X41:X55" si="9">P41</f>
        <v>84000000</v>
      </c>
      <c r="Z41" t="s">
        <v>32</v>
      </c>
      <c r="AI41" t="s">
        <v>28</v>
      </c>
      <c r="AJ41" t="s">
        <v>27</v>
      </c>
      <c r="AK41" t="s">
        <v>26</v>
      </c>
      <c r="AL41" t="s">
        <v>80</v>
      </c>
      <c r="AM41" t="s">
        <v>81</v>
      </c>
      <c r="AO41" t="s">
        <v>34</v>
      </c>
      <c r="AP41" t="s">
        <v>28</v>
      </c>
      <c r="AQ41" t="s">
        <v>6</v>
      </c>
      <c r="AR41" t="s">
        <v>82</v>
      </c>
      <c r="AS41" t="s">
        <v>35</v>
      </c>
      <c r="AT41" t="s">
        <v>83</v>
      </c>
      <c r="AU41" t="s">
        <v>81</v>
      </c>
      <c r="AV41" t="s">
        <v>35</v>
      </c>
      <c r="AW41" t="s">
        <v>84</v>
      </c>
      <c r="AY41" t="s">
        <v>6</v>
      </c>
      <c r="AZ41" t="s">
        <v>85</v>
      </c>
      <c r="BA41" t="s">
        <v>86</v>
      </c>
      <c r="BB41" t="s">
        <v>87</v>
      </c>
      <c r="BD41" t="s">
        <v>35</v>
      </c>
      <c r="BE41" t="s">
        <v>84</v>
      </c>
    </row>
    <row r="42" spans="2:57" ht="16" x14ac:dyDescent="0.2">
      <c r="B42" t="s">
        <v>29</v>
      </c>
      <c r="C42" t="str">
        <f t="shared" si="7"/>
        <v>At1</v>
      </c>
      <c r="D42">
        <v>2</v>
      </c>
      <c r="E42">
        <f t="shared" si="8"/>
        <v>50000000</v>
      </c>
      <c r="F42">
        <f>(E43-E42)</f>
        <v>70000000</v>
      </c>
      <c r="G42">
        <f>((D43-D42)*(E43-E42))/2+(D43-D42)*E42</f>
        <v>85000000</v>
      </c>
      <c r="H42" t="s">
        <v>29</v>
      </c>
      <c r="I42" t="s">
        <v>31</v>
      </c>
      <c r="J42">
        <f>SUM(G54:G59)</f>
        <v>1018333333.3333334</v>
      </c>
      <c r="M42" t="s">
        <v>31</v>
      </c>
      <c r="N42" s="42" t="s">
        <v>10</v>
      </c>
      <c r="O42" s="43">
        <f>MAX(E54:E60)</f>
        <v>260000000</v>
      </c>
      <c r="P42">
        <f>MAX(F54:F56)</f>
        <v>82000000</v>
      </c>
      <c r="Q42" s="42">
        <v>1</v>
      </c>
      <c r="R42" s="42"/>
      <c r="T42" t="s">
        <v>31</v>
      </c>
      <c r="U42">
        <f>SUM(G54:G59)</f>
        <v>1018333333.3333334</v>
      </c>
      <c r="W42" t="s">
        <v>31</v>
      </c>
      <c r="X42">
        <f t="shared" si="9"/>
        <v>82000000</v>
      </c>
      <c r="Z42" t="s">
        <v>36</v>
      </c>
      <c r="AA42">
        <f>LOG10(V48/V40)</f>
        <v>-0.14158377081052664</v>
      </c>
      <c r="AB42">
        <f>AA42*2</f>
        <v>-0.28316754162105329</v>
      </c>
      <c r="AD42">
        <f>LOG10(Y48/Y40)</f>
        <v>-4.7377994239002304E-2</v>
      </c>
      <c r="AE42">
        <f>AD42*2</f>
        <v>-9.4755988478004607E-2</v>
      </c>
      <c r="AI42" t="s">
        <v>31</v>
      </c>
      <c r="AJ42" t="s">
        <v>8</v>
      </c>
      <c r="AK42">
        <v>0</v>
      </c>
      <c r="AL42">
        <v>8.3000000000000007</v>
      </c>
      <c r="AM42">
        <v>100</v>
      </c>
      <c r="AO42">
        <v>99.596774193548384</v>
      </c>
      <c r="AP42" t="s">
        <v>31</v>
      </c>
      <c r="AQ42" t="s">
        <v>8</v>
      </c>
      <c r="AR42">
        <v>47.217749094762098</v>
      </c>
      <c r="AS42">
        <v>49.966803658332765</v>
      </c>
      <c r="AT42">
        <v>55.637700201626899</v>
      </c>
      <c r="AU42">
        <v>70.964420481531931</v>
      </c>
      <c r="AV42">
        <v>49.966803658332765</v>
      </c>
      <c r="AW42">
        <v>5.1049147293748769</v>
      </c>
      <c r="AY42" t="s">
        <v>270</v>
      </c>
      <c r="AZ42">
        <v>63.410465202011608</v>
      </c>
      <c r="BA42">
        <v>61.772746343665574</v>
      </c>
      <c r="BB42">
        <v>7.0734514432619724</v>
      </c>
      <c r="BD42">
        <v>49.966803658332765</v>
      </c>
      <c r="BE42">
        <v>5.1049147293748769</v>
      </c>
    </row>
    <row r="43" spans="2:57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120000000</v>
      </c>
      <c r="G43">
        <f t="shared" ref="G43:G44" si="10">((D44-D43)*(E44-E43))/2+(D44-D43)*E43</f>
        <v>420000000</v>
      </c>
      <c r="H43" t="s">
        <v>29</v>
      </c>
      <c r="I43" t="s">
        <v>31</v>
      </c>
      <c r="J43">
        <f>SUM(G61:G66)</f>
        <v>986333333.33333337</v>
      </c>
      <c r="M43" t="s">
        <v>31</v>
      </c>
      <c r="N43" s="42" t="s">
        <v>11</v>
      </c>
      <c r="O43" s="43">
        <f>MAX(E61:E67)</f>
        <v>230000000</v>
      </c>
      <c r="P43">
        <f>MAX(F61:F63)</f>
        <v>122000000</v>
      </c>
      <c r="Q43" s="42">
        <v>1</v>
      </c>
      <c r="R43" s="42"/>
      <c r="T43" t="s">
        <v>31</v>
      </c>
      <c r="U43">
        <f>SUM(G61:G66)</f>
        <v>986333333.33333337</v>
      </c>
      <c r="W43" t="s">
        <v>31</v>
      </c>
      <c r="X43">
        <f t="shared" si="9"/>
        <v>122000000</v>
      </c>
      <c r="Z43" t="s">
        <v>37</v>
      </c>
      <c r="AA43">
        <f>LOG10(V52/V44)</f>
        <v>0.63928647559330287</v>
      </c>
      <c r="AB43">
        <f>AA43*2</f>
        <v>1.2785729511866057</v>
      </c>
      <c r="AD43">
        <f>LOG10(Y52/Y44)</f>
        <v>0.6204914234975587</v>
      </c>
      <c r="AE43">
        <f>AD43*2</f>
        <v>1.2409828469951174</v>
      </c>
      <c r="AI43" t="s">
        <v>31</v>
      </c>
      <c r="AJ43" t="s">
        <v>8</v>
      </c>
      <c r="AK43">
        <v>1</v>
      </c>
      <c r="AL43">
        <v>8.1999999999999993</v>
      </c>
      <c r="AM43">
        <v>99.193548387096754</v>
      </c>
      <c r="AO43">
        <v>98.563716342308709</v>
      </c>
      <c r="AP43" t="s">
        <v>31</v>
      </c>
      <c r="AQ43" t="s">
        <v>9</v>
      </c>
      <c r="AR43">
        <v>57.470596782583584</v>
      </c>
      <c r="AT43">
        <v>65.890547889448385</v>
      </c>
      <c r="AU43">
        <v>84.041657531498842</v>
      </c>
      <c r="BD43">
        <v>13.443661543678843</v>
      </c>
      <c r="BE43">
        <v>4.0813415565547722</v>
      </c>
    </row>
    <row r="44" spans="2:57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160000000</v>
      </c>
      <c r="G44">
        <f t="shared" si="10"/>
        <v>150000000</v>
      </c>
      <c r="H44" t="s">
        <v>29</v>
      </c>
      <c r="I44" t="s">
        <v>32</v>
      </c>
      <c r="J44">
        <f>SUM(G68:G73)</f>
        <v>37903333.333333336</v>
      </c>
      <c r="K44">
        <f>AVERAGE(J44:J47)</f>
        <v>35506333.333333336</v>
      </c>
      <c r="M44" t="s">
        <v>32</v>
      </c>
      <c r="N44" s="42" t="s">
        <v>12</v>
      </c>
      <c r="O44" s="43">
        <f>MAX(E68:E75)</f>
        <v>7000000</v>
      </c>
      <c r="P44">
        <f>MAX(F68:F70)</f>
        <v>3580000</v>
      </c>
      <c r="Q44" s="42">
        <v>1</v>
      </c>
      <c r="R44" s="42"/>
      <c r="T44" t="s">
        <v>32</v>
      </c>
      <c r="U44">
        <f>SUM(G68:G73)</f>
        <v>37903333.333333336</v>
      </c>
      <c r="V44">
        <f>AVERAGE(U44:U47)</f>
        <v>35506333.333333336</v>
      </c>
      <c r="W44" t="s">
        <v>32</v>
      </c>
      <c r="X44">
        <f t="shared" si="9"/>
        <v>3580000</v>
      </c>
      <c r="Y44">
        <f>AVERAGE(X44:X47)</f>
        <v>5027000</v>
      </c>
      <c r="AI44" t="s">
        <v>31</v>
      </c>
      <c r="AJ44" t="s">
        <v>8</v>
      </c>
      <c r="AK44">
        <v>2</v>
      </c>
      <c r="AL44">
        <v>7.9</v>
      </c>
      <c r="AM44">
        <v>97.933884297520663</v>
      </c>
      <c r="AO44">
        <v>97.879985627021199</v>
      </c>
      <c r="AP44" t="s">
        <v>31</v>
      </c>
      <c r="AQ44" t="s">
        <v>10</v>
      </c>
      <c r="AR44">
        <v>46.362144365951167</v>
      </c>
      <c r="AT44">
        <v>54.782095472815968</v>
      </c>
      <c r="AU44">
        <v>69.873119196229155</v>
      </c>
      <c r="BD44">
        <v>61.772746343665574</v>
      </c>
      <c r="BE44">
        <v>7.0734514432619724</v>
      </c>
    </row>
    <row r="45" spans="2:57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140000000</v>
      </c>
      <c r="G45">
        <f>((D46-D45)*(E46-E45))/2+(D46-D45)*E45</f>
        <v>130000000</v>
      </c>
      <c r="H45" t="s">
        <v>29</v>
      </c>
      <c r="I45" t="s">
        <v>32</v>
      </c>
      <c r="J45">
        <f>SUM(G75:G80)</f>
        <v>34609333.333333336</v>
      </c>
      <c r="M45" t="s">
        <v>32</v>
      </c>
      <c r="N45" s="42" t="s">
        <v>13</v>
      </c>
      <c r="O45" s="43">
        <f>MAX(E75:E81)</f>
        <v>7200000</v>
      </c>
      <c r="P45">
        <f>MAX(F75:F77)</f>
        <v>5274000</v>
      </c>
      <c r="Q45" s="42">
        <v>1</v>
      </c>
      <c r="R45" s="42"/>
      <c r="T45" t="s">
        <v>32</v>
      </c>
      <c r="U45">
        <f>SUM(G75:G80)</f>
        <v>34609333.333333336</v>
      </c>
      <c r="W45" t="s">
        <v>32</v>
      </c>
      <c r="X45">
        <f t="shared" si="9"/>
        <v>5274000</v>
      </c>
      <c r="AI45" t="s">
        <v>31</v>
      </c>
      <c r="AJ45" t="s">
        <v>8</v>
      </c>
      <c r="AK45">
        <v>3</v>
      </c>
      <c r="AL45">
        <v>7.5</v>
      </c>
      <c r="AM45">
        <v>97.826086956521735</v>
      </c>
      <c r="AO45">
        <v>283.10276679841894</v>
      </c>
      <c r="AP45" t="s">
        <v>31</v>
      </c>
      <c r="AQ45" t="s">
        <v>11</v>
      </c>
      <c r="AR45">
        <v>48.81672439003421</v>
      </c>
      <c r="AT45">
        <v>57.236675496899011</v>
      </c>
      <c r="AU45">
        <v>73.003871335576292</v>
      </c>
    </row>
    <row r="46" spans="2:57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120000000</v>
      </c>
      <c r="H46" t="s">
        <v>29</v>
      </c>
      <c r="I46" t="s">
        <v>32</v>
      </c>
      <c r="J46">
        <f>SUM(G82:G87)</f>
        <v>32499333.333333336</v>
      </c>
      <c r="M46" t="s">
        <v>32</v>
      </c>
      <c r="N46" s="42" t="s">
        <v>14</v>
      </c>
      <c r="O46" s="43">
        <f>MAX(E82:E88)</f>
        <v>5300000</v>
      </c>
      <c r="P46">
        <f>MAX(F82:F84)</f>
        <v>4684000</v>
      </c>
      <c r="Q46" s="42">
        <v>1</v>
      </c>
      <c r="T46" t="s">
        <v>32</v>
      </c>
      <c r="U46">
        <f>SUM(G82:G87)</f>
        <v>32499333.333333336</v>
      </c>
      <c r="W46" t="s">
        <v>32</v>
      </c>
      <c r="X46">
        <f t="shared" si="9"/>
        <v>4684000</v>
      </c>
      <c r="AI46" t="s">
        <v>31</v>
      </c>
      <c r="AJ46" t="s">
        <v>8</v>
      </c>
      <c r="AK46">
        <v>6</v>
      </c>
      <c r="AL46">
        <v>7</v>
      </c>
      <c r="AM46">
        <v>90.909090909090907</v>
      </c>
      <c r="AO46">
        <v>88.022113022113018</v>
      </c>
      <c r="AP46" t="s">
        <v>32</v>
      </c>
      <c r="AQ46" t="s">
        <v>12</v>
      </c>
      <c r="AR46">
        <v>14.628507702702223</v>
      </c>
      <c r="AS46">
        <v>13.443661543678843</v>
      </c>
      <c r="AT46">
        <v>23.048458809567023</v>
      </c>
      <c r="AU46">
        <v>29.397701854785797</v>
      </c>
      <c r="AV46">
        <v>13.443661543678843</v>
      </c>
      <c r="AW46">
        <v>4.0813415565547722</v>
      </c>
    </row>
    <row r="47" spans="2:57" ht="16" x14ac:dyDescent="0.2">
      <c r="B47" t="s">
        <v>29</v>
      </c>
      <c r="C47" t="str">
        <f>$E$24</f>
        <v>At2</v>
      </c>
      <c r="D47">
        <f>$C$26</f>
        <v>0</v>
      </c>
      <c r="E47">
        <f>E26</f>
        <v>666666.66666666663</v>
      </c>
      <c r="F47">
        <f>(E48-E47)</f>
        <v>8333333.333333333</v>
      </c>
      <c r="G47">
        <f>((D48-D47)*(E48-E47))/2+(D48-D47)*E47</f>
        <v>4833333.333333333</v>
      </c>
      <c r="H47" t="s">
        <v>29</v>
      </c>
      <c r="I47" t="s">
        <v>32</v>
      </c>
      <c r="J47">
        <f>SUM(G89:G94)</f>
        <v>37013333.333333336</v>
      </c>
      <c r="M47" t="s">
        <v>32</v>
      </c>
      <c r="N47" s="42" t="s">
        <v>15</v>
      </c>
      <c r="O47" s="43">
        <f>MAX(E89:E95)</f>
        <v>6600000</v>
      </c>
      <c r="P47">
        <f>MAX(F89:F91)</f>
        <v>6570000</v>
      </c>
      <c r="Q47" s="42">
        <v>1</v>
      </c>
      <c r="T47" t="s">
        <v>32</v>
      </c>
      <c r="U47">
        <f>SUM(G89:G94)</f>
        <v>37013333.333333336</v>
      </c>
      <c r="W47" t="s">
        <v>32</v>
      </c>
      <c r="X47">
        <f t="shared" si="9"/>
        <v>6570000</v>
      </c>
      <c r="AI47" t="s">
        <v>31</v>
      </c>
      <c r="AJ47" t="s">
        <v>8</v>
      </c>
      <c r="AK47">
        <v>7</v>
      </c>
      <c r="AL47">
        <v>6.3</v>
      </c>
      <c r="AM47">
        <v>85.135135135135144</v>
      </c>
      <c r="AO47">
        <v>85.616894921827665</v>
      </c>
      <c r="AP47" t="s">
        <v>32</v>
      </c>
      <c r="AQ47" t="s">
        <v>13</v>
      </c>
      <c r="AR47">
        <v>18.188167155833526</v>
      </c>
      <c r="AT47">
        <v>26.608118262698326</v>
      </c>
      <c r="AU47">
        <v>33.937953685606139</v>
      </c>
    </row>
    <row r="48" spans="2:57" ht="16" x14ac:dyDescent="0.2">
      <c r="B48" t="s">
        <v>29</v>
      </c>
      <c r="C48" t="str">
        <f t="shared" ref="C48:C53" si="11">$E$24</f>
        <v>At2</v>
      </c>
      <c r="D48">
        <f>$C$27</f>
        <v>1</v>
      </c>
      <c r="E48">
        <f t="shared" ref="E48:E53" si="12">E27</f>
        <v>9000000</v>
      </c>
      <c r="F48">
        <f>(E49-E48)</f>
        <v>27000000</v>
      </c>
      <c r="G48">
        <f>((D49-D48)*(E49-E48))/2+(D49-D48)*E48</f>
        <v>22500000</v>
      </c>
      <c r="H48" t="s">
        <v>30</v>
      </c>
      <c r="I48" t="s">
        <v>36</v>
      </c>
      <c r="J48">
        <f>SUM(G96:G101)</f>
        <v>590333333.33333337</v>
      </c>
      <c r="K48">
        <f>AVERAGE(J48:J51)</f>
        <v>647333333.33333337</v>
      </c>
      <c r="M48" t="s">
        <v>36</v>
      </c>
      <c r="N48" s="42" t="s">
        <v>16</v>
      </c>
      <c r="O48" s="43">
        <f>MAX(E96:E102)</f>
        <v>110000000</v>
      </c>
      <c r="P48">
        <f>MAX(F96:F98)</f>
        <v>77000000</v>
      </c>
      <c r="Q48" s="42">
        <v>1</v>
      </c>
      <c r="T48" t="s">
        <v>36</v>
      </c>
      <c r="U48">
        <f>SUM(G96:G101)</f>
        <v>590333333.33333337</v>
      </c>
      <c r="V48">
        <f>AVERAGE(U48:U51)</f>
        <v>647333333.33333337</v>
      </c>
      <c r="W48" t="s">
        <v>36</v>
      </c>
      <c r="X48">
        <f t="shared" si="9"/>
        <v>77000000</v>
      </c>
      <c r="Y48">
        <f>AVERAGE(X48:X51)</f>
        <v>80250000</v>
      </c>
      <c r="AI48" t="s">
        <v>31</v>
      </c>
      <c r="AJ48" t="s">
        <v>8</v>
      </c>
      <c r="AK48">
        <v>8</v>
      </c>
      <c r="AL48">
        <v>6.4</v>
      </c>
      <c r="AM48">
        <v>86.098654708520186</v>
      </c>
      <c r="AP48" t="s">
        <v>32</v>
      </c>
      <c r="AQ48" t="s">
        <v>14</v>
      </c>
      <c r="AR48">
        <v>8.4199511068648007</v>
      </c>
      <c r="AT48">
        <v>16.839902213729601</v>
      </c>
      <c r="AU48">
        <v>21.478851520322976</v>
      </c>
    </row>
    <row r="49" spans="2:49" ht="16" x14ac:dyDescent="0.2">
      <c r="B49" t="s">
        <v>29</v>
      </c>
      <c r="C49" t="str">
        <f t="shared" si="11"/>
        <v>At2</v>
      </c>
      <c r="D49">
        <v>2</v>
      </c>
      <c r="E49">
        <f t="shared" si="12"/>
        <v>36000000</v>
      </c>
      <c r="F49">
        <f>(E50-E49)</f>
        <v>84000000</v>
      </c>
      <c r="G49">
        <f>((D50-D49)*(E50-E49))/2+(D50-D49)*E49</f>
        <v>78000000</v>
      </c>
      <c r="H49" t="s">
        <v>30</v>
      </c>
      <c r="I49" t="s">
        <v>36</v>
      </c>
      <c r="J49">
        <f>SUM(G103:G108)</f>
        <v>929333333.33333337</v>
      </c>
      <c r="M49" t="s">
        <v>36</v>
      </c>
      <c r="N49" s="42" t="s">
        <v>17</v>
      </c>
      <c r="O49" s="43">
        <f>MAX(E103:E109)</f>
        <v>280000000</v>
      </c>
      <c r="P49">
        <f>MAX(F103:F105)</f>
        <v>53000000</v>
      </c>
      <c r="Q49" s="42">
        <v>1</v>
      </c>
      <c r="T49" t="s">
        <v>36</v>
      </c>
      <c r="U49">
        <f>SUM(G103:G108)</f>
        <v>929333333.33333337</v>
      </c>
      <c r="W49" t="s">
        <v>36</v>
      </c>
      <c r="X49">
        <f t="shared" si="9"/>
        <v>53000000</v>
      </c>
      <c r="AI49" t="s">
        <v>31</v>
      </c>
      <c r="AJ49" t="s">
        <v>9</v>
      </c>
      <c r="AK49">
        <v>0</v>
      </c>
      <c r="AL49">
        <v>8.3000000000000007</v>
      </c>
      <c r="AM49">
        <v>100</v>
      </c>
      <c r="AO49">
        <v>98.991935483870961</v>
      </c>
      <c r="AP49" t="s">
        <v>32</v>
      </c>
      <c r="AQ49" t="s">
        <v>15</v>
      </c>
      <c r="AR49">
        <v>12.538020209314823</v>
      </c>
      <c r="AT49">
        <v>20.957971316179623</v>
      </c>
      <c r="AU49">
        <v>26.731340144030018</v>
      </c>
    </row>
    <row r="50" spans="2:49" ht="16" x14ac:dyDescent="0.2">
      <c r="B50" t="s">
        <v>29</v>
      </c>
      <c r="C50" t="str">
        <f t="shared" si="11"/>
        <v>At2</v>
      </c>
      <c r="D50">
        <f>C$29</f>
        <v>3</v>
      </c>
      <c r="E50">
        <f t="shared" si="12"/>
        <v>120000000</v>
      </c>
      <c r="G50">
        <f t="shared" ref="G50:G51" si="13">((D51-D50)*(E51-E50))/2+(D51-D50)*E50</f>
        <v>375000000</v>
      </c>
      <c r="H50" t="s">
        <v>30</v>
      </c>
      <c r="I50" t="s">
        <v>36</v>
      </c>
      <c r="J50">
        <f>SUM(G110:G115)</f>
        <v>571333333.33333325</v>
      </c>
      <c r="M50" t="s">
        <v>36</v>
      </c>
      <c r="N50" s="42" t="s">
        <v>18</v>
      </c>
      <c r="O50" s="43">
        <f>MAX(E110:E116)</f>
        <v>130000000</v>
      </c>
      <c r="P50">
        <f>MAX(F110:F112)</f>
        <v>108000000</v>
      </c>
      <c r="Q50" s="42">
        <v>1</v>
      </c>
      <c r="T50" t="s">
        <v>36</v>
      </c>
      <c r="U50">
        <f>SUM(G110:G115)</f>
        <v>571333333.33333325</v>
      </c>
      <c r="W50" t="s">
        <v>36</v>
      </c>
      <c r="X50">
        <f t="shared" si="9"/>
        <v>108000000</v>
      </c>
      <c r="AI50" t="s">
        <v>31</v>
      </c>
      <c r="AJ50" t="s">
        <v>9</v>
      </c>
      <c r="AK50">
        <v>1</v>
      </c>
      <c r="AL50">
        <v>8.1</v>
      </c>
      <c r="AM50">
        <v>97.983870967741922</v>
      </c>
      <c r="AO50">
        <v>97.339042921887483</v>
      </c>
      <c r="AP50" t="s">
        <v>89</v>
      </c>
      <c r="AQ50" t="s">
        <v>90</v>
      </c>
      <c r="AR50">
        <v>58.390538512823355</v>
      </c>
      <c r="AS50">
        <v>61.772746343665574</v>
      </c>
      <c r="AT50">
        <v>66.810489619688155</v>
      </c>
      <c r="AU50">
        <v>85.215018966760567</v>
      </c>
      <c r="AV50">
        <v>61.772746343665574</v>
      </c>
      <c r="AW50">
        <v>7.0734514432619724</v>
      </c>
    </row>
    <row r="51" spans="2:49" ht="16" x14ac:dyDescent="0.2">
      <c r="B51" t="s">
        <v>29</v>
      </c>
      <c r="C51" t="str">
        <f t="shared" si="11"/>
        <v>At2</v>
      </c>
      <c r="D51">
        <f>C$30</f>
        <v>6</v>
      </c>
      <c r="E51">
        <f t="shared" si="12"/>
        <v>130000000</v>
      </c>
      <c r="G51">
        <f t="shared" si="13"/>
        <v>130000000</v>
      </c>
      <c r="H51" t="s">
        <v>30</v>
      </c>
      <c r="I51" t="s">
        <v>36</v>
      </c>
      <c r="J51">
        <f>SUM(G117:G122)</f>
        <v>498333333.33333331</v>
      </c>
      <c r="M51" t="s">
        <v>36</v>
      </c>
      <c r="N51" s="42" t="s">
        <v>19</v>
      </c>
      <c r="O51" s="43">
        <f>MAX(E117:E123)</f>
        <v>120000000</v>
      </c>
      <c r="P51">
        <f>MAX(F117:F119)</f>
        <v>83000000</v>
      </c>
      <c r="Q51" s="42">
        <v>1</v>
      </c>
      <c r="T51" t="s">
        <v>36</v>
      </c>
      <c r="U51">
        <f>SUM(G117:G122)</f>
        <v>498333333.33333331</v>
      </c>
      <c r="W51" t="s">
        <v>36</v>
      </c>
      <c r="X51">
        <f t="shared" si="9"/>
        <v>83000000</v>
      </c>
      <c r="AI51" t="s">
        <v>31</v>
      </c>
      <c r="AJ51" t="s">
        <v>9</v>
      </c>
      <c r="AK51">
        <v>2</v>
      </c>
      <c r="AL51">
        <v>7.8</v>
      </c>
      <c r="AM51">
        <v>96.694214876033058</v>
      </c>
      <c r="AO51">
        <v>96.607977003233913</v>
      </c>
      <c r="AP51" t="s">
        <v>89</v>
      </c>
      <c r="AQ51" t="s">
        <v>91</v>
      </c>
      <c r="AR51">
        <v>69.982295855901953</v>
      </c>
      <c r="AT51">
        <v>78.402246962766753</v>
      </c>
      <c r="AU51">
        <v>100</v>
      </c>
    </row>
    <row r="52" spans="2:49" ht="16" x14ac:dyDescent="0.2">
      <c r="B52" t="s">
        <v>29</v>
      </c>
      <c r="C52" t="str">
        <f t="shared" si="11"/>
        <v>At2</v>
      </c>
      <c r="D52">
        <f>C$31</f>
        <v>7</v>
      </c>
      <c r="E52">
        <f t="shared" si="12"/>
        <v>130000000</v>
      </c>
      <c r="G52">
        <f>((D53-D52)*(E53-E52))/2+(D53-D52)*E52</f>
        <v>145000000</v>
      </c>
      <c r="H52" t="s">
        <v>30</v>
      </c>
      <c r="I52" t="s">
        <v>37</v>
      </c>
      <c r="J52">
        <f>SUM(G124:G129)</f>
        <v>187987333.33333334</v>
      </c>
      <c r="K52">
        <f>AVERAGE(J52:J55)</f>
        <v>154736333.33333334</v>
      </c>
      <c r="M52" t="s">
        <v>37</v>
      </c>
      <c r="N52" s="42" t="s">
        <v>20</v>
      </c>
      <c r="O52" s="43">
        <f>MAX(E124:E130)</f>
        <v>37000000</v>
      </c>
      <c r="P52">
        <f>MAX(F124:F126)</f>
        <v>19000000</v>
      </c>
      <c r="Q52" s="42">
        <v>1</v>
      </c>
      <c r="T52" t="s">
        <v>37</v>
      </c>
      <c r="U52">
        <f>SUM(G124:G129)</f>
        <v>187987333.33333334</v>
      </c>
      <c r="V52">
        <f>AVERAGE(U52:U55)</f>
        <v>154736333.33333334</v>
      </c>
      <c r="W52" t="s">
        <v>37</v>
      </c>
      <c r="X52">
        <f t="shared" si="9"/>
        <v>19000000</v>
      </c>
      <c r="Y52">
        <f>AVERAGE(X52:X55)</f>
        <v>20979750</v>
      </c>
      <c r="AI52" t="s">
        <v>31</v>
      </c>
      <c r="AJ52" t="s">
        <v>9</v>
      </c>
      <c r="AK52">
        <v>3</v>
      </c>
      <c r="AL52">
        <v>7.4</v>
      </c>
      <c r="AM52">
        <v>96.521739130434781</v>
      </c>
      <c r="AO52">
        <v>277.25014116318465</v>
      </c>
      <c r="AP52" t="s">
        <v>89</v>
      </c>
      <c r="AQ52" t="s">
        <v>92</v>
      </c>
      <c r="AR52">
        <v>64.818631304552582</v>
      </c>
      <c r="AT52">
        <v>73.238582411417383</v>
      </c>
      <c r="AU52">
        <v>93.413881934019571</v>
      </c>
    </row>
    <row r="53" spans="2:49" ht="16" x14ac:dyDescent="0.2">
      <c r="B53" t="s">
        <v>29</v>
      </c>
      <c r="C53" t="str">
        <f t="shared" si="11"/>
        <v>At2</v>
      </c>
      <c r="D53">
        <f>C$32</f>
        <v>8</v>
      </c>
      <c r="E53">
        <f t="shared" si="12"/>
        <v>160000000</v>
      </c>
      <c r="H53" t="s">
        <v>30</v>
      </c>
      <c r="I53" t="s">
        <v>37</v>
      </c>
      <c r="J53">
        <f>SUM(G131:G136)</f>
        <v>170946333.33333334</v>
      </c>
      <c r="M53" t="s">
        <v>37</v>
      </c>
      <c r="N53" s="42" t="s">
        <v>21</v>
      </c>
      <c r="O53" s="43">
        <f>MAX(E131:E137)</f>
        <v>44000000</v>
      </c>
      <c r="P53">
        <f>MAX(F131:F133)</f>
        <v>27000000</v>
      </c>
      <c r="Q53" s="42">
        <v>1</v>
      </c>
      <c r="T53" t="s">
        <v>37</v>
      </c>
      <c r="U53">
        <f>SUM(G131:G136)</f>
        <v>170946333.33333334</v>
      </c>
      <c r="W53" t="s">
        <v>37</v>
      </c>
      <c r="X53">
        <f t="shared" si="9"/>
        <v>27000000</v>
      </c>
      <c r="AI53" t="s">
        <v>31</v>
      </c>
      <c r="AJ53" t="s">
        <v>9</v>
      </c>
      <c r="AK53">
        <v>6</v>
      </c>
      <c r="AL53">
        <v>6.8</v>
      </c>
      <c r="AM53">
        <v>88.311688311688314</v>
      </c>
      <c r="AO53">
        <v>86.723411723411729</v>
      </c>
      <c r="AP53" t="s">
        <v>89</v>
      </c>
      <c r="AQ53" t="s">
        <v>93</v>
      </c>
      <c r="AR53">
        <v>53.899519701384406</v>
      </c>
      <c r="AT53">
        <v>62.319470808249207</v>
      </c>
      <c r="AU53">
        <v>79.486842816947245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666666.66666666663</v>
      </c>
      <c r="F54">
        <f>(E55-E54)</f>
        <v>14333333.333333334</v>
      </c>
      <c r="G54">
        <f>((D55-D54)*(E55-E54))/2+(D55-D54)*E54</f>
        <v>7833333.333333334</v>
      </c>
      <c r="H54" t="s">
        <v>30</v>
      </c>
      <c r="I54" t="s">
        <v>37</v>
      </c>
      <c r="J54">
        <f>SUM(G138:G143)</f>
        <v>138014333.33333334</v>
      </c>
      <c r="M54" t="s">
        <v>37</v>
      </c>
      <c r="N54" s="42" t="s">
        <v>22</v>
      </c>
      <c r="O54" s="43">
        <f>MAX(E138:E144)</f>
        <v>35000000</v>
      </c>
      <c r="P54">
        <f>MAX(F138:F140)</f>
        <v>24919000</v>
      </c>
      <c r="Q54" s="42">
        <v>1</v>
      </c>
      <c r="T54" t="s">
        <v>37</v>
      </c>
      <c r="U54">
        <f>SUM(G138:G143)</f>
        <v>138014333.33333334</v>
      </c>
      <c r="W54" t="s">
        <v>37</v>
      </c>
      <c r="X54">
        <f t="shared" si="9"/>
        <v>24919000</v>
      </c>
      <c r="AI54" t="s">
        <v>31</v>
      </c>
      <c r="AJ54" t="s">
        <v>9</v>
      </c>
      <c r="AK54">
        <v>7</v>
      </c>
      <c r="AL54">
        <v>6.3</v>
      </c>
      <c r="AM54">
        <v>85.135135135135144</v>
      </c>
      <c r="AO54">
        <v>85.616894921827665</v>
      </c>
    </row>
    <row r="55" spans="2:49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15000000</v>
      </c>
      <c r="F55">
        <f>(E56-E55)</f>
        <v>33000000</v>
      </c>
      <c r="G55">
        <f>((D56-D55)*(E56-E55))/2+(D56-D55)*E55</f>
        <v>31500000</v>
      </c>
      <c r="H55" t="s">
        <v>30</v>
      </c>
      <c r="I55" t="s">
        <v>37</v>
      </c>
      <c r="J55">
        <f>SUM(G145:G150)</f>
        <v>121997333.33333333</v>
      </c>
      <c r="M55" t="s">
        <v>37</v>
      </c>
      <c r="N55" s="42" t="s">
        <v>23</v>
      </c>
      <c r="O55" s="43">
        <f>MAX(E145:E151)</f>
        <v>28000000</v>
      </c>
      <c r="P55">
        <f>MAX(F145:F147)</f>
        <v>13000000</v>
      </c>
      <c r="Q55" s="42">
        <v>1</v>
      </c>
      <c r="T55" t="s">
        <v>37</v>
      </c>
      <c r="U55">
        <f>SUM(G145:G150)</f>
        <v>121997333.33333333</v>
      </c>
      <c r="W55" t="s">
        <v>37</v>
      </c>
      <c r="X55">
        <f t="shared" si="9"/>
        <v>13000000</v>
      </c>
      <c r="AI55" t="s">
        <v>31</v>
      </c>
      <c r="AJ55" t="s">
        <v>9</v>
      </c>
      <c r="AK55">
        <v>8</v>
      </c>
      <c r="AL55">
        <v>6.4</v>
      </c>
      <c r="AM55">
        <v>86.098654708520186</v>
      </c>
    </row>
    <row r="56" spans="2:49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48000000</v>
      </c>
      <c r="F56">
        <f>(E57-E56)</f>
        <v>82000000</v>
      </c>
      <c r="G56">
        <f>((D57-D56)*(E57-E56))/2+(D57-D56)*E56</f>
        <v>89000000</v>
      </c>
      <c r="N56" s="42"/>
      <c r="AI56" t="s">
        <v>31</v>
      </c>
      <c r="AJ56" t="s">
        <v>10</v>
      </c>
      <c r="AK56">
        <v>0</v>
      </c>
      <c r="AL56">
        <v>8.3000000000000007</v>
      </c>
      <c r="AM56">
        <v>100</v>
      </c>
      <c r="AO56">
        <v>98.387096774193537</v>
      </c>
      <c r="AQ56" t="s">
        <v>94</v>
      </c>
      <c r="AR56">
        <v>8.4199511068648007</v>
      </c>
    </row>
    <row r="57" spans="2:49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130000000</v>
      </c>
      <c r="G57">
        <f t="shared" ref="G57:G58" si="16">((D58-D57)*(E58-E57))/2+(D58-D57)*E57</f>
        <v>585000000</v>
      </c>
      <c r="N57" s="42"/>
      <c r="AI57" t="s">
        <v>31</v>
      </c>
      <c r="AJ57" t="s">
        <v>10</v>
      </c>
      <c r="AK57">
        <v>1</v>
      </c>
      <c r="AL57">
        <v>8</v>
      </c>
      <c r="AM57">
        <v>96.774193548387089</v>
      </c>
      <c r="AO57">
        <v>97.973873633697679</v>
      </c>
      <c r="AQ57" t="s">
        <v>95</v>
      </c>
      <c r="AR57">
        <v>78.402246962766753</v>
      </c>
    </row>
    <row r="58" spans="2:49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260000000</v>
      </c>
      <c r="G58">
        <f t="shared" si="16"/>
        <v>185000000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2</v>
      </c>
      <c r="AL58">
        <v>8</v>
      </c>
      <c r="AM58">
        <v>99.173553719008268</v>
      </c>
      <c r="AO58">
        <v>99.151994250808485</v>
      </c>
    </row>
    <row r="59" spans="2:49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110000000</v>
      </c>
      <c r="G59">
        <f>((D60-D59)*(E60-E59))/2+(D60-D59)*E59</f>
        <v>120000000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3</v>
      </c>
      <c r="AL59">
        <v>7.6</v>
      </c>
      <c r="AM59">
        <v>99.130434782608688</v>
      </c>
      <c r="AO59">
        <v>283.11123658949748</v>
      </c>
    </row>
    <row r="60" spans="2:49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130000000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6</v>
      </c>
      <c r="AL60">
        <v>6.9</v>
      </c>
      <c r="AM60">
        <v>89.610389610389618</v>
      </c>
      <c r="AO60">
        <v>88.048438048438058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666666.66666666663</v>
      </c>
      <c r="F61">
        <f>(E62-E61)</f>
        <v>12333333.333333334</v>
      </c>
      <c r="G61">
        <f>((D62-D61)*(E62-E61))/2+(D62-D61)*E61</f>
        <v>6833333.333333334</v>
      </c>
      <c r="N61" s="42"/>
      <c r="AI61" t="s">
        <v>31</v>
      </c>
      <c r="AJ61" t="s">
        <v>10</v>
      </c>
      <c r="AK61">
        <v>7</v>
      </c>
      <c r="AL61">
        <v>6.4</v>
      </c>
      <c r="AM61">
        <v>86.486486486486498</v>
      </c>
      <c r="AO61">
        <v>86.965216337413651</v>
      </c>
    </row>
    <row r="62" spans="2:49" ht="16" x14ac:dyDescent="0.2">
      <c r="B62" t="s">
        <v>29</v>
      </c>
      <c r="C62" t="str">
        <f t="shared" ref="C62:C67" si="17">$G$24</f>
        <v>At4</v>
      </c>
      <c r="D62">
        <f>$C$27</f>
        <v>1</v>
      </c>
      <c r="E62">
        <f t="shared" ref="E62:E67" si="18">G27</f>
        <v>13000000</v>
      </c>
      <c r="F62">
        <f>(E63-E62)</f>
        <v>25000000</v>
      </c>
      <c r="G62">
        <f>((D63-D62)*(E63-E62))/2+(D63-D62)*E62</f>
        <v>25500000</v>
      </c>
      <c r="N62" s="42"/>
      <c r="AI62" t="s">
        <v>31</v>
      </c>
      <c r="AJ62" t="s">
        <v>10</v>
      </c>
      <c r="AK62">
        <v>8</v>
      </c>
      <c r="AL62">
        <v>6.5</v>
      </c>
      <c r="AM62">
        <v>87.443946188340803</v>
      </c>
    </row>
    <row r="63" spans="2:49" ht="16" x14ac:dyDescent="0.2">
      <c r="B63" t="s">
        <v>29</v>
      </c>
      <c r="C63" t="str">
        <f t="shared" si="17"/>
        <v>At4</v>
      </c>
      <c r="D63">
        <v>2</v>
      </c>
      <c r="E63">
        <f t="shared" si="18"/>
        <v>38000000</v>
      </c>
      <c r="F63">
        <f>(E64-E63)</f>
        <v>122000000</v>
      </c>
      <c r="G63">
        <f>((D64-D63)*(E64-E63))/2+(D64-D63)*E63</f>
        <v>99000000</v>
      </c>
      <c r="N63" s="42"/>
      <c r="AI63" t="s">
        <v>31</v>
      </c>
      <c r="AJ63" t="s">
        <v>11</v>
      </c>
      <c r="AK63">
        <v>0</v>
      </c>
      <c r="AL63">
        <v>8.3000000000000007</v>
      </c>
      <c r="AM63">
        <v>100</v>
      </c>
      <c r="AO63">
        <v>97.782258064516128</v>
      </c>
    </row>
    <row r="64" spans="2:49" ht="16" x14ac:dyDescent="0.2">
      <c r="B64" t="s">
        <v>29</v>
      </c>
      <c r="C64" t="str">
        <f t="shared" si="17"/>
        <v>At4</v>
      </c>
      <c r="D64">
        <f>C$29</f>
        <v>3</v>
      </c>
      <c r="E64">
        <f t="shared" si="18"/>
        <v>160000000</v>
      </c>
      <c r="G64">
        <f t="shared" ref="G64:G65" si="19">((D65-D64)*(E65-E64))/2+(D65-D64)*E64</f>
        <v>585000000</v>
      </c>
      <c r="N64" s="42"/>
      <c r="AI64" t="s">
        <v>31</v>
      </c>
      <c r="AJ64" t="s">
        <v>11</v>
      </c>
      <c r="AK64">
        <v>1</v>
      </c>
      <c r="AL64">
        <v>7.9</v>
      </c>
      <c r="AM64">
        <v>95.564516129032256</v>
      </c>
      <c r="AO64">
        <v>96.749200213276453</v>
      </c>
    </row>
    <row r="65" spans="2:41" ht="16" x14ac:dyDescent="0.2">
      <c r="B65" t="s">
        <v>29</v>
      </c>
      <c r="C65" t="str">
        <f t="shared" si="17"/>
        <v>At4</v>
      </c>
      <c r="D65">
        <f>C$30</f>
        <v>6</v>
      </c>
      <c r="E65">
        <f t="shared" si="18"/>
        <v>230000000</v>
      </c>
      <c r="G65">
        <f t="shared" si="19"/>
        <v>165000000</v>
      </c>
      <c r="N65" s="42"/>
      <c r="AI65" t="s">
        <v>31</v>
      </c>
      <c r="AJ65" t="s">
        <v>11</v>
      </c>
      <c r="AK65">
        <v>2</v>
      </c>
      <c r="AL65">
        <v>7.9</v>
      </c>
      <c r="AM65">
        <v>97.933884297520663</v>
      </c>
      <c r="AO65">
        <v>97.879985627021199</v>
      </c>
    </row>
    <row r="66" spans="2:41" ht="16" x14ac:dyDescent="0.2">
      <c r="B66" t="s">
        <v>29</v>
      </c>
      <c r="C66" t="str">
        <f t="shared" si="17"/>
        <v>At4</v>
      </c>
      <c r="D66">
        <f>C$31</f>
        <v>7</v>
      </c>
      <c r="E66">
        <f t="shared" si="18"/>
        <v>100000000</v>
      </c>
      <c r="G66">
        <f>((D67-D66)*(E67-E66))/2+(D67-D66)*E66</f>
        <v>105000000</v>
      </c>
      <c r="N66" s="42"/>
      <c r="AI66" t="s">
        <v>31</v>
      </c>
      <c r="AJ66" t="s">
        <v>11</v>
      </c>
      <c r="AK66">
        <v>3</v>
      </c>
      <c r="AL66">
        <v>7.5</v>
      </c>
      <c r="AM66">
        <v>97.826086956521735</v>
      </c>
      <c r="AO66">
        <v>283.10276679841894</v>
      </c>
    </row>
    <row r="67" spans="2:41" ht="16" x14ac:dyDescent="0.2">
      <c r="B67" t="s">
        <v>29</v>
      </c>
      <c r="C67" t="str">
        <f t="shared" si="17"/>
        <v>At4</v>
      </c>
      <c r="D67">
        <f>C$32</f>
        <v>8</v>
      </c>
      <c r="E67">
        <f t="shared" si="18"/>
        <v>110000000</v>
      </c>
      <c r="N67" s="42"/>
      <c r="AI67" t="s">
        <v>31</v>
      </c>
      <c r="AJ67" t="s">
        <v>11</v>
      </c>
      <c r="AK67">
        <v>6</v>
      </c>
      <c r="AL67">
        <v>7</v>
      </c>
      <c r="AM67">
        <v>90.909090909090907</v>
      </c>
      <c r="AO67">
        <v>89.373464373464373</v>
      </c>
    </row>
    <row r="68" spans="2:41" ht="16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866666.66666666663</v>
      </c>
      <c r="F68">
        <f>(E69-E68)</f>
        <v>-846666.66666666663</v>
      </c>
      <c r="G68">
        <f>((D69-D68)*(E69-E68))/2+(D69-D68)*E68</f>
        <v>443333.33333333331</v>
      </c>
      <c r="N68" s="42"/>
      <c r="AI68" t="s">
        <v>31</v>
      </c>
      <c r="AJ68" t="s">
        <v>11</v>
      </c>
      <c r="AK68">
        <v>7</v>
      </c>
      <c r="AL68">
        <v>6.5</v>
      </c>
      <c r="AM68">
        <v>87.837837837837839</v>
      </c>
      <c r="AO68">
        <v>86.295600533268697</v>
      </c>
    </row>
    <row r="69" spans="2:41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1">H27</f>
        <v>20000</v>
      </c>
      <c r="F69">
        <f>(E70-E69)</f>
        <v>3580000</v>
      </c>
      <c r="G69">
        <f>((D70-D69)*(E70-E69))/2+(D70-D69)*E69</f>
        <v>1810000</v>
      </c>
      <c r="AI69" t="s">
        <v>31</v>
      </c>
      <c r="AJ69" t="s">
        <v>11</v>
      </c>
      <c r="AK69">
        <v>8</v>
      </c>
      <c r="AL69">
        <v>6.3</v>
      </c>
      <c r="AM69">
        <v>84.753363228699556</v>
      </c>
    </row>
    <row r="70" spans="2:41" x14ac:dyDescent="0.2">
      <c r="B70" t="s">
        <v>29</v>
      </c>
      <c r="C70" t="str">
        <f t="shared" si="20"/>
        <v>Ct1</v>
      </c>
      <c r="D70">
        <v>2</v>
      </c>
      <c r="E70">
        <f t="shared" si="21"/>
        <v>3600000</v>
      </c>
      <c r="F70">
        <f>(E71-E70)</f>
        <v>2200000</v>
      </c>
      <c r="G70">
        <f>((D71-D70)*(E71-E70))/2+(D71-D70)*E70</f>
        <v>4700000</v>
      </c>
      <c r="AI70" t="s">
        <v>32</v>
      </c>
      <c r="AJ70" t="s">
        <v>12</v>
      </c>
      <c r="AK70">
        <v>0</v>
      </c>
      <c r="AL70">
        <v>8.3000000000000007</v>
      </c>
      <c r="AM70">
        <v>100</v>
      </c>
      <c r="AO70">
        <v>98.991935483870961</v>
      </c>
    </row>
    <row r="71" spans="2:41" x14ac:dyDescent="0.2">
      <c r="B71" t="s">
        <v>29</v>
      </c>
      <c r="C71" t="str">
        <f t="shared" si="20"/>
        <v>Ct1</v>
      </c>
      <c r="D71">
        <f>C$29</f>
        <v>3</v>
      </c>
      <c r="E71">
        <f t="shared" si="21"/>
        <v>5800000</v>
      </c>
      <c r="G71">
        <f t="shared" ref="G71:G72" si="22">((D72-D71)*(E72-E71))/2+(D72-D71)*E71</f>
        <v>19200000</v>
      </c>
      <c r="AI71" t="s">
        <v>32</v>
      </c>
      <c r="AJ71" t="s">
        <v>12</v>
      </c>
      <c r="AK71">
        <v>1</v>
      </c>
      <c r="AL71">
        <v>8.1</v>
      </c>
      <c r="AM71">
        <v>97.983870967741922</v>
      </c>
      <c r="AO71">
        <v>99.19854705411889</v>
      </c>
    </row>
    <row r="72" spans="2:41" x14ac:dyDescent="0.2">
      <c r="B72" t="s">
        <v>29</v>
      </c>
      <c r="C72" t="str">
        <f t="shared" si="20"/>
        <v>Ct1</v>
      </c>
      <c r="D72">
        <f>C$30</f>
        <v>6</v>
      </c>
      <c r="E72">
        <f t="shared" si="21"/>
        <v>7000000</v>
      </c>
      <c r="G72">
        <f t="shared" si="22"/>
        <v>6550000</v>
      </c>
      <c r="AI72" t="s">
        <v>32</v>
      </c>
      <c r="AJ72" t="s">
        <v>12</v>
      </c>
      <c r="AK72">
        <v>2</v>
      </c>
      <c r="AL72">
        <v>8.1</v>
      </c>
      <c r="AM72">
        <v>100.41322314049586</v>
      </c>
      <c r="AO72">
        <v>99.771828961552274</v>
      </c>
    </row>
    <row r="73" spans="2:41" x14ac:dyDescent="0.2">
      <c r="B73" t="s">
        <v>29</v>
      </c>
      <c r="C73" t="str">
        <f t="shared" si="20"/>
        <v>Ct1</v>
      </c>
      <c r="D73">
        <f>C$31</f>
        <v>7</v>
      </c>
      <c r="E73">
        <f t="shared" si="21"/>
        <v>6100000</v>
      </c>
      <c r="G73">
        <f>((D74-D73)*(E74-E73))/2+(D74-D73)*E73</f>
        <v>5200000</v>
      </c>
      <c r="AI73" t="s">
        <v>32</v>
      </c>
      <c r="AJ73" t="s">
        <v>12</v>
      </c>
      <c r="AK73">
        <v>3</v>
      </c>
      <c r="AL73">
        <v>7.6</v>
      </c>
      <c r="AM73">
        <v>99.130434782608688</v>
      </c>
      <c r="AO73">
        <v>290.90344438170524</v>
      </c>
    </row>
    <row r="74" spans="2:41" x14ac:dyDescent="0.2">
      <c r="B74" t="s">
        <v>29</v>
      </c>
      <c r="C74" t="str">
        <f t="shared" si="20"/>
        <v>Ct1</v>
      </c>
      <c r="D74">
        <f>C$32</f>
        <v>8</v>
      </c>
      <c r="E74">
        <f t="shared" si="21"/>
        <v>4300000</v>
      </c>
      <c r="AI74" t="s">
        <v>32</v>
      </c>
      <c r="AJ74" t="s">
        <v>12</v>
      </c>
      <c r="AK74">
        <v>6</v>
      </c>
      <c r="AL74">
        <v>7.3</v>
      </c>
      <c r="AM74">
        <v>94.805194805194802</v>
      </c>
      <c r="AO74">
        <v>97.402597402597422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866666.66666666663</v>
      </c>
      <c r="F75">
        <f>(E76-E75)</f>
        <v>-840666.66666666663</v>
      </c>
      <c r="G75">
        <f>((D76-D75)*(E76-E75))/2+(D76-D75)*E75</f>
        <v>446333.33333333331</v>
      </c>
      <c r="AI75" t="s">
        <v>32</v>
      </c>
      <c r="AJ75" t="s">
        <v>12</v>
      </c>
      <c r="AK75">
        <v>7</v>
      </c>
      <c r="AL75">
        <v>7.4</v>
      </c>
      <c r="AM75">
        <v>100.00000000000003</v>
      </c>
      <c r="AO75">
        <v>99.103139013452932</v>
      </c>
    </row>
    <row r="76" spans="2:41" x14ac:dyDescent="0.2">
      <c r="B76" t="s">
        <v>29</v>
      </c>
      <c r="C76" t="str">
        <f t="shared" ref="C76:C81" si="23">$I$24</f>
        <v>Ct2</v>
      </c>
      <c r="D76">
        <f>$C$27</f>
        <v>1</v>
      </c>
      <c r="E76">
        <f t="shared" ref="E76:E81" si="24">I27</f>
        <v>26000</v>
      </c>
      <c r="F76">
        <f>(E77-E76)</f>
        <v>5274000</v>
      </c>
      <c r="G76">
        <f>((D77-D76)*(E77-E76))/2+(D77-D76)*E76</f>
        <v>2663000</v>
      </c>
      <c r="AI76" t="s">
        <v>32</v>
      </c>
      <c r="AJ76" t="s">
        <v>12</v>
      </c>
      <c r="AK76">
        <v>8</v>
      </c>
      <c r="AL76">
        <v>7.3</v>
      </c>
      <c r="AM76">
        <v>98.206278026905821</v>
      </c>
    </row>
    <row r="77" spans="2:41" x14ac:dyDescent="0.2">
      <c r="B77" t="s">
        <v>29</v>
      </c>
      <c r="C77" t="str">
        <f t="shared" si="23"/>
        <v>Ct2</v>
      </c>
      <c r="D77">
        <v>2</v>
      </c>
      <c r="E77">
        <f t="shared" si="24"/>
        <v>5300000</v>
      </c>
      <c r="F77">
        <f>(E78-E77)</f>
        <v>1900000</v>
      </c>
      <c r="G77">
        <f>((D78-D77)*(E78-E77))/2+(D78-D77)*E77</f>
        <v>6250000</v>
      </c>
      <c r="AI77" t="s">
        <v>32</v>
      </c>
      <c r="AJ77" t="s">
        <v>13</v>
      </c>
      <c r="AK77">
        <v>0</v>
      </c>
      <c r="AL77">
        <v>8.3000000000000007</v>
      </c>
      <c r="AM77">
        <v>100</v>
      </c>
      <c r="AO77">
        <v>98.387096774193537</v>
      </c>
    </row>
    <row r="78" spans="2:41" x14ac:dyDescent="0.2">
      <c r="B78" t="s">
        <v>29</v>
      </c>
      <c r="C78" t="str">
        <f t="shared" si="23"/>
        <v>Ct2</v>
      </c>
      <c r="D78">
        <f>C$29</f>
        <v>3</v>
      </c>
      <c r="E78">
        <f t="shared" si="24"/>
        <v>7200000</v>
      </c>
      <c r="G78">
        <f t="shared" ref="G78:G79" si="25">((D79-D78)*(E79-E78))/2+(D79-D78)*E78</f>
        <v>16500000</v>
      </c>
      <c r="AI78" t="s">
        <v>32</v>
      </c>
      <c r="AJ78" t="s">
        <v>13</v>
      </c>
      <c r="AK78">
        <v>1</v>
      </c>
      <c r="AL78">
        <v>8</v>
      </c>
      <c r="AM78">
        <v>96.774193548387089</v>
      </c>
      <c r="AO78">
        <v>96.114369501466271</v>
      </c>
    </row>
    <row r="79" spans="2:41" x14ac:dyDescent="0.2">
      <c r="B79" t="s">
        <v>29</v>
      </c>
      <c r="C79" t="str">
        <f t="shared" si="23"/>
        <v>Ct2</v>
      </c>
      <c r="D79">
        <f>C$30</f>
        <v>6</v>
      </c>
      <c r="E79">
        <f t="shared" si="24"/>
        <v>3800000</v>
      </c>
      <c r="G79">
        <f t="shared" si="25"/>
        <v>4350000</v>
      </c>
      <c r="AI79" t="s">
        <v>32</v>
      </c>
      <c r="AJ79" t="s">
        <v>13</v>
      </c>
      <c r="AK79">
        <v>2</v>
      </c>
      <c r="AL79">
        <v>7.7</v>
      </c>
      <c r="AM79">
        <v>95.454545454545453</v>
      </c>
      <c r="AO79">
        <v>97.944664031620562</v>
      </c>
    </row>
    <row r="80" spans="2:41" x14ac:dyDescent="0.2">
      <c r="B80" t="s">
        <v>29</v>
      </c>
      <c r="C80" t="str">
        <f t="shared" si="23"/>
        <v>Ct2</v>
      </c>
      <c r="D80">
        <f>C$31</f>
        <v>7</v>
      </c>
      <c r="E80">
        <f t="shared" si="24"/>
        <v>4900000</v>
      </c>
      <c r="G80">
        <f>((D81-D80)*(E81-E80))/2+(D81-D80)*E80</f>
        <v>4400000</v>
      </c>
      <c r="AI80" t="s">
        <v>32</v>
      </c>
      <c r="AJ80" t="s">
        <v>13</v>
      </c>
      <c r="AK80">
        <v>3</v>
      </c>
      <c r="AL80">
        <v>7.7</v>
      </c>
      <c r="AM80">
        <v>100.43478260869566</v>
      </c>
      <c r="AO80">
        <v>292.85996612083574</v>
      </c>
    </row>
    <row r="81" spans="2:41" x14ac:dyDescent="0.2">
      <c r="B81" t="s">
        <v>29</v>
      </c>
      <c r="C81" t="str">
        <f t="shared" si="23"/>
        <v>Ct2</v>
      </c>
      <c r="D81">
        <f>C$32</f>
        <v>8</v>
      </c>
      <c r="E81">
        <f t="shared" si="24"/>
        <v>3900000</v>
      </c>
      <c r="AI81" t="s">
        <v>32</v>
      </c>
      <c r="AJ81" t="s">
        <v>13</v>
      </c>
      <c r="AK81">
        <v>6</v>
      </c>
      <c r="AL81">
        <v>7.3</v>
      </c>
      <c r="AM81">
        <v>94.805194805194802</v>
      </c>
      <c r="AO81">
        <v>97.402597402597422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866666.66666666663</v>
      </c>
      <c r="F82">
        <f>(E83-E82)</f>
        <v>-850666.66666666663</v>
      </c>
      <c r="G82">
        <f>((D83-D82)*(E83-E82))/2+(D83-D82)*E82</f>
        <v>441333.33333333331</v>
      </c>
      <c r="AI82" t="s">
        <v>32</v>
      </c>
      <c r="AJ82" t="s">
        <v>13</v>
      </c>
      <c r="AK82">
        <v>7</v>
      </c>
      <c r="AL82">
        <v>7.4</v>
      </c>
      <c r="AM82">
        <v>100.00000000000003</v>
      </c>
      <c r="AO82">
        <v>99.103139013452932</v>
      </c>
    </row>
    <row r="83" spans="2:41" x14ac:dyDescent="0.2">
      <c r="B83" t="s">
        <v>29</v>
      </c>
      <c r="C83" t="str">
        <f t="shared" ref="C83:C88" si="26">$J$24</f>
        <v>Ct3</v>
      </c>
      <c r="D83">
        <f>$C$27</f>
        <v>1</v>
      </c>
      <c r="E83">
        <f t="shared" ref="E83:E88" si="27">J27</f>
        <v>16000</v>
      </c>
      <c r="F83">
        <f>(E84-E83)</f>
        <v>4684000</v>
      </c>
      <c r="G83">
        <f>((D84-D83)*(E84-E83))/2+(D84-D83)*E83</f>
        <v>2358000</v>
      </c>
      <c r="AI83" t="s">
        <v>32</v>
      </c>
      <c r="AJ83" t="s">
        <v>13</v>
      </c>
      <c r="AK83">
        <v>8</v>
      </c>
      <c r="AL83">
        <v>7.3</v>
      </c>
      <c r="AM83">
        <v>98.206278026905821</v>
      </c>
    </row>
    <row r="84" spans="2:41" x14ac:dyDescent="0.2">
      <c r="B84" t="s">
        <v>29</v>
      </c>
      <c r="C84" t="str">
        <f t="shared" si="26"/>
        <v>Ct3</v>
      </c>
      <c r="D84">
        <v>2</v>
      </c>
      <c r="E84">
        <f t="shared" si="27"/>
        <v>4700000</v>
      </c>
      <c r="F84">
        <f>(E85-E84)</f>
        <v>-100000</v>
      </c>
      <c r="G84">
        <f>((D85-D84)*(E85-E84))/2+(D85-D84)*E84</f>
        <v>4650000</v>
      </c>
      <c r="AI84" t="s">
        <v>32</v>
      </c>
      <c r="AJ84" t="s">
        <v>14</v>
      </c>
      <c r="AK84">
        <v>0</v>
      </c>
      <c r="AL84">
        <v>8.3000000000000007</v>
      </c>
      <c r="AM84">
        <v>100</v>
      </c>
      <c r="AO84">
        <v>98.991935483870961</v>
      </c>
    </row>
    <row r="85" spans="2:41" x14ac:dyDescent="0.2">
      <c r="B85" t="s">
        <v>29</v>
      </c>
      <c r="C85" t="str">
        <f t="shared" si="26"/>
        <v>Ct3</v>
      </c>
      <c r="D85">
        <f>C$29</f>
        <v>3</v>
      </c>
      <c r="E85">
        <f t="shared" si="27"/>
        <v>4600000</v>
      </c>
      <c r="G85">
        <f t="shared" ref="G85:G86" si="28">((D86-D85)*(E86-E85))/2+(D86-D85)*E85</f>
        <v>14850000</v>
      </c>
      <c r="AI85" t="s">
        <v>32</v>
      </c>
      <c r="AJ85" t="s">
        <v>14</v>
      </c>
      <c r="AK85">
        <v>1</v>
      </c>
      <c r="AL85">
        <v>8.1</v>
      </c>
      <c r="AM85">
        <v>97.983870967741922</v>
      </c>
      <c r="AO85">
        <v>97.339042921887483</v>
      </c>
    </row>
    <row r="86" spans="2:41" x14ac:dyDescent="0.2">
      <c r="B86" t="s">
        <v>29</v>
      </c>
      <c r="C86" t="str">
        <f t="shared" si="26"/>
        <v>Ct3</v>
      </c>
      <c r="D86">
        <f>C$30</f>
        <v>6</v>
      </c>
      <c r="E86">
        <f t="shared" si="27"/>
        <v>5300000</v>
      </c>
      <c r="G86">
        <f t="shared" si="28"/>
        <v>5200000</v>
      </c>
      <c r="AI86" t="s">
        <v>32</v>
      </c>
      <c r="AJ86" t="s">
        <v>14</v>
      </c>
      <c r="AK86">
        <v>2</v>
      </c>
      <c r="AL86">
        <v>7.8</v>
      </c>
      <c r="AM86">
        <v>96.694214876033058</v>
      </c>
      <c r="AO86">
        <v>97.91232482932088</v>
      </c>
    </row>
    <row r="87" spans="2:41" x14ac:dyDescent="0.2">
      <c r="B87" t="s">
        <v>29</v>
      </c>
      <c r="C87" t="str">
        <f t="shared" si="26"/>
        <v>Ct3</v>
      </c>
      <c r="D87">
        <f>C$31</f>
        <v>7</v>
      </c>
      <c r="E87">
        <f t="shared" si="27"/>
        <v>5100000</v>
      </c>
      <c r="G87">
        <f>((D88-D87)*(E88-E87))/2+(D88-D87)*E87</f>
        <v>5000000</v>
      </c>
      <c r="AI87" t="s">
        <v>32</v>
      </c>
      <c r="AJ87" t="s">
        <v>14</v>
      </c>
      <c r="AK87">
        <v>3</v>
      </c>
      <c r="AL87">
        <v>7.6</v>
      </c>
      <c r="AM87">
        <v>99.130434782608688</v>
      </c>
      <c r="AO87">
        <v>294.79954827780915</v>
      </c>
    </row>
    <row r="88" spans="2:41" x14ac:dyDescent="0.2">
      <c r="B88" t="s">
        <v>29</v>
      </c>
      <c r="C88" t="str">
        <f t="shared" si="26"/>
        <v>Ct3</v>
      </c>
      <c r="D88">
        <f>C$32</f>
        <v>8</v>
      </c>
      <c r="E88">
        <f t="shared" si="27"/>
        <v>4900000</v>
      </c>
      <c r="AI88" t="s">
        <v>32</v>
      </c>
      <c r="AJ88" t="s">
        <v>14</v>
      </c>
      <c r="AK88">
        <v>6</v>
      </c>
      <c r="AL88">
        <v>7.5</v>
      </c>
      <c r="AM88">
        <v>97.402597402597408</v>
      </c>
      <c r="AO88">
        <v>101.40400140400141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866666.66666666663</v>
      </c>
      <c r="F89">
        <f>(E90-E89)</f>
        <v>-836666.66666666663</v>
      </c>
      <c r="G89">
        <f>((D90-D89)*(E90-E89))/2+(D90-D89)*E89</f>
        <v>448333.33333333331</v>
      </c>
      <c r="AI89" t="s">
        <v>32</v>
      </c>
      <c r="AJ89" t="s">
        <v>14</v>
      </c>
      <c r="AK89">
        <v>7</v>
      </c>
      <c r="AL89">
        <v>7.8</v>
      </c>
      <c r="AM89">
        <v>105.40540540540542</v>
      </c>
      <c r="AO89">
        <v>101.1331959762453</v>
      </c>
    </row>
    <row r="90" spans="2:41" x14ac:dyDescent="0.2">
      <c r="B90" t="s">
        <v>29</v>
      </c>
      <c r="C90" t="str">
        <f t="shared" ref="C90:C95" si="29">$K$24</f>
        <v>Ct4</v>
      </c>
      <c r="D90">
        <f>$C$27</f>
        <v>1</v>
      </c>
      <c r="E90">
        <f t="shared" ref="E90:E95" si="30">K27</f>
        <v>30000</v>
      </c>
      <c r="F90">
        <f>(E91-E90)</f>
        <v>6570000</v>
      </c>
      <c r="G90">
        <f>((D91-D90)*(E91-E90))/2+(D91-D90)*E90</f>
        <v>3315000</v>
      </c>
      <c r="AI90" t="s">
        <v>32</v>
      </c>
      <c r="AJ90" t="s">
        <v>14</v>
      </c>
      <c r="AK90">
        <v>8</v>
      </c>
      <c r="AL90">
        <v>7.2</v>
      </c>
      <c r="AM90">
        <v>96.860986547085204</v>
      </c>
    </row>
    <row r="91" spans="2:41" x14ac:dyDescent="0.2">
      <c r="B91" t="s">
        <v>29</v>
      </c>
      <c r="C91" t="str">
        <f t="shared" si="29"/>
        <v>Ct4</v>
      </c>
      <c r="D91">
        <v>2</v>
      </c>
      <c r="E91">
        <f t="shared" si="30"/>
        <v>6600000</v>
      </c>
      <c r="F91">
        <f>(E92-E91)</f>
        <v>-600000</v>
      </c>
      <c r="G91">
        <f>((D92-D91)*(E92-E91))/2+(D92-D91)*E91</f>
        <v>6300000</v>
      </c>
      <c r="AI91" t="s">
        <v>32</v>
      </c>
      <c r="AJ91" t="s">
        <v>15</v>
      </c>
      <c r="AK91">
        <v>0</v>
      </c>
      <c r="AL91">
        <v>8.3000000000000007</v>
      </c>
      <c r="AM91">
        <v>100</v>
      </c>
      <c r="AO91">
        <v>98.387096774193537</v>
      </c>
    </row>
    <row r="92" spans="2:41" x14ac:dyDescent="0.2">
      <c r="B92" t="s">
        <v>29</v>
      </c>
      <c r="C92" t="str">
        <f t="shared" si="29"/>
        <v>Ct4</v>
      </c>
      <c r="D92">
        <f>C$29</f>
        <v>3</v>
      </c>
      <c r="E92">
        <f t="shared" si="30"/>
        <v>6000000</v>
      </c>
      <c r="G92">
        <f t="shared" ref="G92:G93" si="31">((D93-D92)*(E93-E92))/2+(D93-D92)*E92</f>
        <v>17250000</v>
      </c>
      <c r="AI92" t="s">
        <v>32</v>
      </c>
      <c r="AJ92" t="s">
        <v>15</v>
      </c>
      <c r="AK92">
        <v>1</v>
      </c>
      <c r="AL92">
        <v>8</v>
      </c>
      <c r="AM92">
        <v>96.774193548387089</v>
      </c>
      <c r="AO92">
        <v>97.354038922953876</v>
      </c>
    </row>
    <row r="93" spans="2:41" x14ac:dyDescent="0.2">
      <c r="B93" t="s">
        <v>29</v>
      </c>
      <c r="C93" t="str">
        <f t="shared" si="29"/>
        <v>Ct4</v>
      </c>
      <c r="D93">
        <f>C$30</f>
        <v>6</v>
      </c>
      <c r="E93">
        <f t="shared" si="30"/>
        <v>5500000</v>
      </c>
      <c r="G93">
        <f t="shared" si="31"/>
        <v>5450000</v>
      </c>
      <c r="AI93" t="s">
        <v>32</v>
      </c>
      <c r="AJ93" t="s">
        <v>15</v>
      </c>
      <c r="AK93">
        <v>2</v>
      </c>
      <c r="AL93">
        <v>7.9</v>
      </c>
      <c r="AM93">
        <v>97.933884297520663</v>
      </c>
      <c r="AO93">
        <v>99.184333453108167</v>
      </c>
    </row>
    <row r="94" spans="2:41" x14ac:dyDescent="0.2">
      <c r="B94" t="s">
        <v>29</v>
      </c>
      <c r="C94" t="str">
        <f t="shared" si="29"/>
        <v>Ct4</v>
      </c>
      <c r="D94">
        <f>C$31</f>
        <v>7</v>
      </c>
      <c r="E94">
        <f t="shared" si="30"/>
        <v>5400000</v>
      </c>
      <c r="G94">
        <f>((D95-D94)*(E95-E94))/2+(D95-D94)*E94</f>
        <v>4250000</v>
      </c>
      <c r="AI94" t="s">
        <v>32</v>
      </c>
      <c r="AJ94" t="s">
        <v>15</v>
      </c>
      <c r="AK94">
        <v>3</v>
      </c>
      <c r="AL94">
        <v>7.7</v>
      </c>
      <c r="AM94">
        <v>100.43478260869566</v>
      </c>
      <c r="AO94">
        <v>296.75607001693965</v>
      </c>
    </row>
    <row r="95" spans="2:41" x14ac:dyDescent="0.2">
      <c r="B95" t="s">
        <v>29</v>
      </c>
      <c r="C95" t="str">
        <f t="shared" si="29"/>
        <v>Ct4</v>
      </c>
      <c r="D95">
        <f>C$32</f>
        <v>8</v>
      </c>
      <c r="E95">
        <f t="shared" si="30"/>
        <v>3100000</v>
      </c>
      <c r="AI95" t="s">
        <v>32</v>
      </c>
      <c r="AJ95" t="s">
        <v>15</v>
      </c>
      <c r="AK95">
        <v>6</v>
      </c>
      <c r="AL95">
        <v>7.5</v>
      </c>
      <c r="AM95">
        <v>97.402597402597408</v>
      </c>
      <c r="AO95">
        <v>98.02562302562302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666666.66666666663</v>
      </c>
      <c r="F96">
        <f>(E97-E96)</f>
        <v>11333333.333333334</v>
      </c>
      <c r="G96">
        <f>((D97-D96)*(E97-E96))/2+(D97-D96)*E96</f>
        <v>6333333.333333334</v>
      </c>
      <c r="AI96" t="s">
        <v>32</v>
      </c>
      <c r="AJ96" t="s">
        <v>15</v>
      </c>
      <c r="AK96">
        <v>7</v>
      </c>
      <c r="AL96">
        <v>7.3</v>
      </c>
      <c r="AM96">
        <v>98.648648648648646</v>
      </c>
      <c r="AO96">
        <v>97.754817597866918</v>
      </c>
    </row>
    <row r="97" spans="2:41" x14ac:dyDescent="0.2">
      <c r="B97" t="s">
        <v>30</v>
      </c>
      <c r="C97" t="str">
        <f t="shared" ref="C97:C102" si="32">$L$24</f>
        <v>At(Ct)1</v>
      </c>
      <c r="D97">
        <f>$C$27</f>
        <v>1</v>
      </c>
      <c r="E97">
        <f t="shared" ref="E97:E102" si="33">L27</f>
        <v>12000000</v>
      </c>
      <c r="F97">
        <f>(E98-E97)</f>
        <v>21000000</v>
      </c>
      <c r="G97">
        <f>((D98-D97)*(E98-E97))/2+(D98-D97)*E97</f>
        <v>22500000</v>
      </c>
      <c r="AI97" t="s">
        <v>32</v>
      </c>
      <c r="AJ97" t="s">
        <v>15</v>
      </c>
      <c r="AK97">
        <v>8</v>
      </c>
      <c r="AL97">
        <v>7.2</v>
      </c>
      <c r="AM97">
        <v>96.860986547085204</v>
      </c>
    </row>
    <row r="98" spans="2:41" x14ac:dyDescent="0.2">
      <c r="B98" t="s">
        <v>30</v>
      </c>
      <c r="C98" t="str">
        <f t="shared" si="32"/>
        <v>At(Ct)1</v>
      </c>
      <c r="D98">
        <v>2</v>
      </c>
      <c r="E98">
        <f t="shared" si="33"/>
        <v>33000000</v>
      </c>
      <c r="F98">
        <f>(E99-E98)</f>
        <v>77000000</v>
      </c>
      <c r="G98">
        <f>((D99-D98)*(E99-E98))/2+(D99-D98)*E98</f>
        <v>71500000</v>
      </c>
      <c r="AI98" t="s">
        <v>130</v>
      </c>
      <c r="AJ98" t="s">
        <v>90</v>
      </c>
      <c r="AK98">
        <v>0</v>
      </c>
      <c r="AL98">
        <v>8.3000000000000007</v>
      </c>
      <c r="AM98">
        <v>100</v>
      </c>
      <c r="AO98">
        <v>99.596774193548384</v>
      </c>
    </row>
    <row r="99" spans="2:41" x14ac:dyDescent="0.2">
      <c r="B99" t="s">
        <v>30</v>
      </c>
      <c r="C99" t="str">
        <f t="shared" si="32"/>
        <v>At(Ct)1</v>
      </c>
      <c r="D99">
        <f>C$29</f>
        <v>3</v>
      </c>
      <c r="E99">
        <f t="shared" si="33"/>
        <v>110000000</v>
      </c>
      <c r="G99">
        <f t="shared" ref="G99:G100" si="34">((D100-D99)*(E100-E99))/2+(D100-D99)*E99</f>
        <v>285000000</v>
      </c>
      <c r="AI99" t="s">
        <v>130</v>
      </c>
      <c r="AJ99" t="s">
        <v>90</v>
      </c>
      <c r="AK99">
        <v>1</v>
      </c>
      <c r="AL99">
        <v>8.1999999999999993</v>
      </c>
      <c r="AM99">
        <v>99.193548387096754</v>
      </c>
      <c r="AO99">
        <v>98.563716342308709</v>
      </c>
    </row>
    <row r="100" spans="2:41" x14ac:dyDescent="0.2">
      <c r="B100" t="s">
        <v>30</v>
      </c>
      <c r="C100" t="str">
        <f t="shared" si="32"/>
        <v>At(Ct)1</v>
      </c>
      <c r="D100">
        <f>C$30</f>
        <v>6</v>
      </c>
      <c r="E100">
        <f t="shared" si="33"/>
        <v>80000000</v>
      </c>
      <c r="G100">
        <f t="shared" si="34"/>
        <v>95000000</v>
      </c>
      <c r="AI100" t="s">
        <v>130</v>
      </c>
      <c r="AJ100" t="s">
        <v>90</v>
      </c>
      <c r="AK100">
        <v>2</v>
      </c>
      <c r="AL100">
        <v>7.9</v>
      </c>
      <c r="AM100">
        <v>97.933884297520663</v>
      </c>
      <c r="AO100">
        <v>97.227811713977729</v>
      </c>
    </row>
    <row r="101" spans="2:41" x14ac:dyDescent="0.2">
      <c r="B101" t="s">
        <v>30</v>
      </c>
      <c r="C101" t="str">
        <f t="shared" si="32"/>
        <v>At(Ct)1</v>
      </c>
      <c r="D101">
        <f>C$31</f>
        <v>7</v>
      </c>
      <c r="E101">
        <f t="shared" si="33"/>
        <v>110000000</v>
      </c>
      <c r="G101">
        <f>((D102-D101)*(E102-E101))/2+(D102-D101)*E101</f>
        <v>110000000</v>
      </c>
      <c r="AI101" t="s">
        <v>130</v>
      </c>
      <c r="AJ101" t="s">
        <v>90</v>
      </c>
      <c r="AK101">
        <v>3</v>
      </c>
      <c r="AL101">
        <v>7.4</v>
      </c>
      <c r="AM101">
        <v>96.521739130434781</v>
      </c>
      <c r="AO101">
        <v>277.25014116318465</v>
      </c>
    </row>
    <row r="102" spans="2:41" x14ac:dyDescent="0.2">
      <c r="B102" t="s">
        <v>30</v>
      </c>
      <c r="C102" t="str">
        <f t="shared" si="32"/>
        <v>At(Ct)1</v>
      </c>
      <c r="D102">
        <f>C$32</f>
        <v>8</v>
      </c>
      <c r="E102">
        <f t="shared" si="33"/>
        <v>110000000</v>
      </c>
      <c r="AI102" t="s">
        <v>130</v>
      </c>
      <c r="AJ102" t="s">
        <v>90</v>
      </c>
      <c r="AK102">
        <v>6</v>
      </c>
      <c r="AL102">
        <v>6.8</v>
      </c>
      <c r="AM102">
        <v>88.311688311688314</v>
      </c>
      <c r="AO102">
        <v>86.047736047736052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666666.66666666663</v>
      </c>
      <c r="F103">
        <f>(E104-E103)</f>
        <v>16333333.333333334</v>
      </c>
      <c r="G103">
        <f>((D104-D103)*(E104-E103))/2+(D104-D103)*E103</f>
        <v>8833333.333333334</v>
      </c>
      <c r="AI103" t="s">
        <v>130</v>
      </c>
      <c r="AJ103" t="s">
        <v>90</v>
      </c>
      <c r="AK103">
        <v>7</v>
      </c>
      <c r="AL103">
        <v>6.2</v>
      </c>
      <c r="AM103">
        <v>83.78378378378379</v>
      </c>
      <c r="AO103">
        <v>82.923282026421049</v>
      </c>
    </row>
    <row r="104" spans="2:41" x14ac:dyDescent="0.2">
      <c r="B104" t="s">
        <v>30</v>
      </c>
      <c r="C104" t="str">
        <f t="shared" ref="C104:C109" si="35">$M$24</f>
        <v>At(Ct)2</v>
      </c>
      <c r="D104">
        <f>$C$27</f>
        <v>1</v>
      </c>
      <c r="E104">
        <f t="shared" ref="E104:E109" si="36">M27</f>
        <v>17000000</v>
      </c>
      <c r="F104">
        <f>(E105-E104)</f>
        <v>10000000</v>
      </c>
      <c r="G104">
        <f>((D105-D104)*(E105-E104))/2+(D105-D104)*E104</f>
        <v>22000000</v>
      </c>
      <c r="AI104" t="s">
        <v>130</v>
      </c>
      <c r="AJ104" t="s">
        <v>90</v>
      </c>
      <c r="AK104">
        <v>8</v>
      </c>
      <c r="AL104">
        <v>6.1</v>
      </c>
      <c r="AM104">
        <v>82.062780269058294</v>
      </c>
    </row>
    <row r="105" spans="2:41" x14ac:dyDescent="0.2">
      <c r="B105" t="s">
        <v>30</v>
      </c>
      <c r="C105" t="str">
        <f t="shared" si="35"/>
        <v>At(Ct)2</v>
      </c>
      <c r="D105">
        <v>2</v>
      </c>
      <c r="E105">
        <f t="shared" si="36"/>
        <v>27000000</v>
      </c>
      <c r="F105">
        <f>(E106-E105)</f>
        <v>53000000</v>
      </c>
      <c r="G105">
        <f>((D106-D105)*(E106-E105))/2+(D106-D105)*E105</f>
        <v>53500000</v>
      </c>
      <c r="AI105" t="s">
        <v>130</v>
      </c>
      <c r="AJ105" t="s">
        <v>91</v>
      </c>
      <c r="AK105">
        <v>0</v>
      </c>
      <c r="AL105">
        <v>8.3000000000000007</v>
      </c>
      <c r="AM105">
        <v>100</v>
      </c>
      <c r="AO105">
        <v>98.991935483870961</v>
      </c>
    </row>
    <row r="106" spans="2:41" x14ac:dyDescent="0.2">
      <c r="B106" t="s">
        <v>30</v>
      </c>
      <c r="C106" t="str">
        <f t="shared" si="35"/>
        <v>At(Ct)2</v>
      </c>
      <c r="D106">
        <f>C$29</f>
        <v>3</v>
      </c>
      <c r="E106">
        <f t="shared" si="36"/>
        <v>80000000</v>
      </c>
      <c r="G106">
        <f t="shared" ref="G106:G107" si="37">((D107-D106)*(E107-E106))/2+(D107-D106)*E106</f>
        <v>540000000</v>
      </c>
      <c r="AI106" t="s">
        <v>130</v>
      </c>
      <c r="AJ106" t="s">
        <v>91</v>
      </c>
      <c r="AK106">
        <v>1</v>
      </c>
      <c r="AL106">
        <v>8.1</v>
      </c>
      <c r="AM106">
        <v>97.983870967741922</v>
      </c>
      <c r="AO106">
        <v>96.719208211143695</v>
      </c>
    </row>
    <row r="107" spans="2:41" x14ac:dyDescent="0.2">
      <c r="B107" t="s">
        <v>30</v>
      </c>
      <c r="C107" t="str">
        <f t="shared" si="35"/>
        <v>At(Ct)2</v>
      </c>
      <c r="D107">
        <f>C$30</f>
        <v>6</v>
      </c>
      <c r="E107">
        <f t="shared" si="36"/>
        <v>280000000</v>
      </c>
      <c r="G107">
        <f t="shared" si="37"/>
        <v>190000000</v>
      </c>
      <c r="AI107" t="s">
        <v>130</v>
      </c>
      <c r="AJ107" t="s">
        <v>91</v>
      </c>
      <c r="AK107">
        <v>2</v>
      </c>
      <c r="AL107">
        <v>7.7</v>
      </c>
      <c r="AM107">
        <v>95.454545454545453</v>
      </c>
      <c r="AO107">
        <v>95.335968379446626</v>
      </c>
    </row>
    <row r="108" spans="2:41" x14ac:dyDescent="0.2">
      <c r="B108" t="s">
        <v>30</v>
      </c>
      <c r="C108" t="str">
        <f t="shared" si="35"/>
        <v>At(Ct)2</v>
      </c>
      <c r="D108">
        <f>C$31</f>
        <v>7</v>
      </c>
      <c r="E108">
        <f t="shared" si="36"/>
        <v>100000000</v>
      </c>
      <c r="G108">
        <f>((D109-D108)*(E109-E108))/2+(D109-D108)*E108</f>
        <v>115000000</v>
      </c>
      <c r="AI108" t="s">
        <v>130</v>
      </c>
      <c r="AJ108" t="s">
        <v>91</v>
      </c>
      <c r="AK108">
        <v>3</v>
      </c>
      <c r="AL108">
        <v>7.3</v>
      </c>
      <c r="AM108">
        <v>95.217391304347814</v>
      </c>
      <c r="AO108">
        <v>273.34556747600226</v>
      </c>
    </row>
    <row r="109" spans="2:41" x14ac:dyDescent="0.2">
      <c r="B109" t="s">
        <v>30</v>
      </c>
      <c r="C109" t="str">
        <f t="shared" si="35"/>
        <v>At(Ct)2</v>
      </c>
      <c r="D109">
        <f>C$32</f>
        <v>8</v>
      </c>
      <c r="E109">
        <f t="shared" si="36"/>
        <v>130000000</v>
      </c>
      <c r="AI109" t="s">
        <v>130</v>
      </c>
      <c r="AJ109" t="s">
        <v>91</v>
      </c>
      <c r="AK109">
        <v>6</v>
      </c>
      <c r="AL109">
        <v>6.7</v>
      </c>
      <c r="AM109">
        <v>87.012987012987011</v>
      </c>
      <c r="AO109">
        <v>84.722709722709723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666666.66666666663</v>
      </c>
      <c r="F110">
        <f>(E111-E110)</f>
        <v>8333333.333333333</v>
      </c>
      <c r="G110">
        <f>((D111-D110)*(E111-E110))/2+(D111-D110)*E110</f>
        <v>4833333.333333333</v>
      </c>
      <c r="AI110" t="s">
        <v>130</v>
      </c>
      <c r="AJ110" t="s">
        <v>91</v>
      </c>
      <c r="AK110">
        <v>7</v>
      </c>
      <c r="AL110">
        <v>6.1</v>
      </c>
      <c r="AM110">
        <v>82.432432432432435</v>
      </c>
      <c r="AO110">
        <v>80.902314870924741</v>
      </c>
    </row>
    <row r="111" spans="2:41" x14ac:dyDescent="0.2">
      <c r="B111" t="s">
        <v>30</v>
      </c>
      <c r="C111" t="str">
        <f t="shared" ref="C111:C116" si="38">$N$24</f>
        <v>At(Ct)3</v>
      </c>
      <c r="D111">
        <f>$C$27</f>
        <v>1</v>
      </c>
      <c r="E111">
        <f t="shared" ref="E111:E116" si="39">N27</f>
        <v>9000000</v>
      </c>
      <c r="F111">
        <f>(E112-E111)</f>
        <v>13000000</v>
      </c>
      <c r="G111">
        <f>((D112-D111)*(E112-E111))/2+(D112-D111)*E111</f>
        <v>15500000</v>
      </c>
      <c r="AI111" t="s">
        <v>130</v>
      </c>
      <c r="AJ111" t="s">
        <v>91</v>
      </c>
      <c r="AK111">
        <v>8</v>
      </c>
      <c r="AL111">
        <v>5.9</v>
      </c>
      <c r="AM111">
        <v>79.372197309417047</v>
      </c>
    </row>
    <row r="112" spans="2:41" x14ac:dyDescent="0.2">
      <c r="B112" t="s">
        <v>30</v>
      </c>
      <c r="C112" t="str">
        <f t="shared" si="38"/>
        <v>At(Ct)3</v>
      </c>
      <c r="D112">
        <v>2</v>
      </c>
      <c r="E112">
        <f t="shared" si="39"/>
        <v>22000000</v>
      </c>
      <c r="F112">
        <f>(E113-E112)</f>
        <v>108000000</v>
      </c>
      <c r="G112">
        <f>((D113-D112)*(E113-E112))/2+(D113-D112)*E112</f>
        <v>76000000</v>
      </c>
      <c r="AI112" t="s">
        <v>130</v>
      </c>
      <c r="AJ112" t="s">
        <v>92</v>
      </c>
      <c r="AK112">
        <v>0</v>
      </c>
      <c r="AL112">
        <v>8.3000000000000007</v>
      </c>
      <c r="AM112">
        <v>100</v>
      </c>
      <c r="AO112">
        <v>99.596774193548384</v>
      </c>
    </row>
    <row r="113" spans="2:41" x14ac:dyDescent="0.2">
      <c r="B113" t="s">
        <v>30</v>
      </c>
      <c r="C113" t="str">
        <f t="shared" si="38"/>
        <v>At(Ct)3</v>
      </c>
      <c r="D113">
        <f>C$29</f>
        <v>3</v>
      </c>
      <c r="E113">
        <f t="shared" si="39"/>
        <v>130000000</v>
      </c>
      <c r="G113">
        <f t="shared" ref="G113:G114" si="40">((D114-D113)*(E114-E113))/2+(D114-D113)*E113</f>
        <v>277500000</v>
      </c>
      <c r="AI113" t="s">
        <v>130</v>
      </c>
      <c r="AJ113" t="s">
        <v>92</v>
      </c>
      <c r="AK113">
        <v>1</v>
      </c>
      <c r="AL113">
        <v>8.1999999999999993</v>
      </c>
      <c r="AM113">
        <v>99.193548387096754</v>
      </c>
      <c r="AO113">
        <v>97.324046920821104</v>
      </c>
    </row>
    <row r="114" spans="2:41" x14ac:dyDescent="0.2">
      <c r="B114" t="s">
        <v>30</v>
      </c>
      <c r="C114" t="str">
        <f t="shared" si="38"/>
        <v>At(Ct)3</v>
      </c>
      <c r="D114">
        <f>C$30</f>
        <v>6</v>
      </c>
      <c r="E114">
        <f t="shared" si="39"/>
        <v>55000000</v>
      </c>
      <c r="G114">
        <f t="shared" si="40"/>
        <v>82500000</v>
      </c>
      <c r="AI114" t="s">
        <v>130</v>
      </c>
      <c r="AJ114" t="s">
        <v>92</v>
      </c>
      <c r="AK114">
        <v>2</v>
      </c>
      <c r="AL114">
        <v>7.7</v>
      </c>
      <c r="AM114">
        <v>95.454545454545453</v>
      </c>
      <c r="AO114">
        <v>95.988142292490124</v>
      </c>
    </row>
    <row r="115" spans="2:41" x14ac:dyDescent="0.2">
      <c r="B115" t="s">
        <v>30</v>
      </c>
      <c r="C115" t="str">
        <f t="shared" si="38"/>
        <v>At(Ct)3</v>
      </c>
      <c r="D115">
        <f>C$31</f>
        <v>7</v>
      </c>
      <c r="E115">
        <f t="shared" si="39"/>
        <v>110000000</v>
      </c>
      <c r="G115">
        <f>((D116-D115)*(E116-E115))/2+(D116-D115)*E115</f>
        <v>115000000</v>
      </c>
      <c r="AI115" t="s">
        <v>130</v>
      </c>
      <c r="AJ115" t="s">
        <v>92</v>
      </c>
      <c r="AK115">
        <v>3</v>
      </c>
      <c r="AL115">
        <v>7.4</v>
      </c>
      <c r="AM115">
        <v>96.521739130434781</v>
      </c>
      <c r="AO115">
        <v>275.3020892151327</v>
      </c>
    </row>
    <row r="116" spans="2:41" x14ac:dyDescent="0.2">
      <c r="B116" t="s">
        <v>30</v>
      </c>
      <c r="C116" t="str">
        <f t="shared" si="38"/>
        <v>At(Ct)3</v>
      </c>
      <c r="D116">
        <f>C$32</f>
        <v>8</v>
      </c>
      <c r="E116">
        <f t="shared" si="39"/>
        <v>120000000</v>
      </c>
      <c r="AI116" t="s">
        <v>130</v>
      </c>
      <c r="AJ116" t="s">
        <v>92</v>
      </c>
      <c r="AK116">
        <v>6</v>
      </c>
      <c r="AL116">
        <v>6.7</v>
      </c>
      <c r="AM116">
        <v>87.012987012987011</v>
      </c>
      <c r="AO116">
        <v>84.722709722709723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666666.66666666663</v>
      </c>
      <c r="F117">
        <f>(E118-E117)</f>
        <v>6333333.333333333</v>
      </c>
      <c r="G117">
        <f>((D118-D117)*(E118-E117))/2+(D118-D117)*E117</f>
        <v>3833333.333333333</v>
      </c>
      <c r="AI117" t="s">
        <v>130</v>
      </c>
      <c r="AJ117" t="s">
        <v>92</v>
      </c>
      <c r="AK117">
        <v>7</v>
      </c>
      <c r="AL117">
        <v>6.1</v>
      </c>
      <c r="AM117">
        <v>82.432432432432435</v>
      </c>
      <c r="AO117">
        <v>82.247606350745372</v>
      </c>
    </row>
    <row r="118" spans="2:41" x14ac:dyDescent="0.2">
      <c r="B118" t="s">
        <v>30</v>
      </c>
      <c r="C118" t="str">
        <f t="shared" ref="C118:C123" si="41">$O$24</f>
        <v>At(Ct)4</v>
      </c>
      <c r="D118">
        <f>$C$27</f>
        <v>1</v>
      </c>
      <c r="E118">
        <f t="shared" ref="E118:E123" si="42">O27</f>
        <v>7000000</v>
      </c>
      <c r="F118">
        <f>(E119-E118)</f>
        <v>20000000</v>
      </c>
      <c r="G118">
        <f>((D119-D118)*(E119-E118))/2+(D119-D118)*E118</f>
        <v>17000000</v>
      </c>
      <c r="AI118" t="s">
        <v>130</v>
      </c>
      <c r="AJ118" t="s">
        <v>92</v>
      </c>
      <c r="AK118">
        <v>8</v>
      </c>
      <c r="AL118">
        <v>6.1</v>
      </c>
      <c r="AM118">
        <v>82.062780269058294</v>
      </c>
    </row>
    <row r="119" spans="2:41" x14ac:dyDescent="0.2">
      <c r="B119" t="s">
        <v>30</v>
      </c>
      <c r="C119" t="str">
        <f t="shared" si="41"/>
        <v>At(Ct)4</v>
      </c>
      <c r="D119">
        <v>2</v>
      </c>
      <c r="E119">
        <f t="shared" si="42"/>
        <v>27000000</v>
      </c>
      <c r="F119">
        <f>(E120-E119)</f>
        <v>83000000</v>
      </c>
      <c r="G119">
        <f>((D120-D119)*(E120-E119))/2+(D120-D119)*E119</f>
        <v>68500000</v>
      </c>
      <c r="AI119" t="s">
        <v>130</v>
      </c>
      <c r="AJ119" t="s">
        <v>93</v>
      </c>
      <c r="AK119">
        <v>0</v>
      </c>
      <c r="AL119">
        <v>8.3000000000000007</v>
      </c>
      <c r="AM119">
        <v>100</v>
      </c>
      <c r="AO119">
        <v>100.20161290322579</v>
      </c>
    </row>
    <row r="120" spans="2:41" x14ac:dyDescent="0.2">
      <c r="B120" t="s">
        <v>30</v>
      </c>
      <c r="C120" t="str">
        <f t="shared" si="41"/>
        <v>At(Ct)4</v>
      </c>
      <c r="D120">
        <f>C$29</f>
        <v>3</v>
      </c>
      <c r="E120">
        <f t="shared" si="42"/>
        <v>110000000</v>
      </c>
      <c r="G120">
        <f t="shared" ref="G120:G121" si="43">((D121-D120)*(E121-E120))/2+(D121-D120)*E120</f>
        <v>220500000</v>
      </c>
      <c r="AI120" t="s">
        <v>130</v>
      </c>
      <c r="AJ120" t="s">
        <v>93</v>
      </c>
      <c r="AK120">
        <v>1</v>
      </c>
      <c r="AL120">
        <v>8.3000000000000007</v>
      </c>
      <c r="AM120">
        <v>100.4032258064516</v>
      </c>
      <c r="AO120">
        <v>99.168555051986132</v>
      </c>
    </row>
    <row r="121" spans="2:41" x14ac:dyDescent="0.2">
      <c r="B121" t="s">
        <v>30</v>
      </c>
      <c r="C121" t="str">
        <f t="shared" si="41"/>
        <v>At(Ct)4</v>
      </c>
      <c r="D121">
        <f>C$30</f>
        <v>6</v>
      </c>
      <c r="E121">
        <f t="shared" si="42"/>
        <v>37000000</v>
      </c>
      <c r="G121">
        <f t="shared" si="43"/>
        <v>78500000</v>
      </c>
      <c r="AI121" t="s">
        <v>130</v>
      </c>
      <c r="AJ121" t="s">
        <v>93</v>
      </c>
      <c r="AK121">
        <v>2</v>
      </c>
      <c r="AL121">
        <v>7.9</v>
      </c>
      <c r="AM121">
        <v>97.933884297520663</v>
      </c>
      <c r="AO121">
        <v>97.879985627021199</v>
      </c>
    </row>
    <row r="122" spans="2:41" x14ac:dyDescent="0.2">
      <c r="B122" t="s">
        <v>30</v>
      </c>
      <c r="C122" t="str">
        <f t="shared" si="41"/>
        <v>At(Ct)4</v>
      </c>
      <c r="D122">
        <f>C$31</f>
        <v>7</v>
      </c>
      <c r="E122">
        <f t="shared" si="42"/>
        <v>120000000</v>
      </c>
      <c r="G122">
        <f>((D123-D122)*(E123-E122))/2+(D123-D122)*E122</f>
        <v>110000000</v>
      </c>
      <c r="AI122" t="s">
        <v>130</v>
      </c>
      <c r="AJ122" t="s">
        <v>93</v>
      </c>
      <c r="AK122">
        <v>3</v>
      </c>
      <c r="AL122">
        <v>7.5</v>
      </c>
      <c r="AM122">
        <v>97.826086956521735</v>
      </c>
      <c r="AO122">
        <v>279.20666290231509</v>
      </c>
    </row>
    <row r="123" spans="2:41" x14ac:dyDescent="0.2">
      <c r="B123" t="s">
        <v>30</v>
      </c>
      <c r="C123" t="str">
        <f t="shared" si="41"/>
        <v>At(Ct)4</v>
      </c>
      <c r="D123">
        <f>C$32</f>
        <v>8</v>
      </c>
      <c r="E123">
        <f t="shared" si="42"/>
        <v>100000000</v>
      </c>
      <c r="AI123" t="s">
        <v>130</v>
      </c>
      <c r="AJ123" t="s">
        <v>93</v>
      </c>
      <c r="AK123">
        <v>6</v>
      </c>
      <c r="AL123">
        <v>6.8</v>
      </c>
      <c r="AM123">
        <v>88.311688311688314</v>
      </c>
      <c r="AO123">
        <v>86.047736047736052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866666.66666666663</v>
      </c>
      <c r="F124">
        <f>(E125-E124)</f>
        <v>-812666.66666666663</v>
      </c>
      <c r="G124">
        <f>((D125-D124)*(E125-E124))/2+(D125-D124)*E124</f>
        <v>460333.33333333331</v>
      </c>
      <c r="AI124" t="s">
        <v>130</v>
      </c>
      <c r="AJ124" t="s">
        <v>93</v>
      </c>
      <c r="AK124">
        <v>7</v>
      </c>
      <c r="AL124">
        <v>6.2</v>
      </c>
      <c r="AM124">
        <v>83.78378378378379</v>
      </c>
      <c r="AO124">
        <v>83.595927766331357</v>
      </c>
    </row>
    <row r="125" spans="2:41" x14ac:dyDescent="0.2">
      <c r="B125" t="s">
        <v>30</v>
      </c>
      <c r="C125" t="str">
        <f t="shared" ref="C125:C130" si="44">$P$24</f>
        <v>Ct(At)1</v>
      </c>
      <c r="D125">
        <f>$C$27</f>
        <v>1</v>
      </c>
      <c r="E125">
        <f t="shared" ref="E125:E130" si="45">P27</f>
        <v>54000</v>
      </c>
      <c r="F125">
        <f>(E126-E125)</f>
        <v>17946000</v>
      </c>
      <c r="G125">
        <f>((D126-D125)*(E126-E125))/2+(D126-D125)*E125</f>
        <v>9027000</v>
      </c>
      <c r="AI125" t="s">
        <v>130</v>
      </c>
      <c r="AJ125" t="s">
        <v>93</v>
      </c>
      <c r="AK125">
        <v>8</v>
      </c>
      <c r="AL125">
        <v>6.2</v>
      </c>
      <c r="AM125">
        <v>83.408071748878925</v>
      </c>
    </row>
    <row r="126" spans="2:41" x14ac:dyDescent="0.2">
      <c r="B126" t="s">
        <v>30</v>
      </c>
      <c r="C126" t="str">
        <f t="shared" si="44"/>
        <v>Ct(At)1</v>
      </c>
      <c r="D126">
        <v>2</v>
      </c>
      <c r="E126">
        <f t="shared" si="45"/>
        <v>18000000</v>
      </c>
      <c r="F126">
        <f>(E127-E126)</f>
        <v>19000000</v>
      </c>
      <c r="G126">
        <f>((D127-D126)*(E127-E126))/2+(D127-D126)*E126</f>
        <v>27500000</v>
      </c>
      <c r="AI126" t="s">
        <v>136</v>
      </c>
      <c r="AJ126" t="s">
        <v>96</v>
      </c>
      <c r="AK126">
        <v>0</v>
      </c>
      <c r="AL126">
        <v>8.3000000000000007</v>
      </c>
      <c r="AM126">
        <v>100</v>
      </c>
      <c r="AO126">
        <v>100</v>
      </c>
    </row>
    <row r="127" spans="2:41" x14ac:dyDescent="0.2">
      <c r="B127" t="s">
        <v>30</v>
      </c>
      <c r="C127" t="str">
        <f t="shared" si="44"/>
        <v>Ct(At)1</v>
      </c>
      <c r="D127">
        <f>C$29</f>
        <v>3</v>
      </c>
      <c r="E127">
        <f t="shared" si="45"/>
        <v>37000000</v>
      </c>
      <c r="G127">
        <f t="shared" ref="G127:G128" si="46">((D128-D127)*(E128-E127))/2+(D128-D127)*E127</f>
        <v>103500000</v>
      </c>
      <c r="AI127" t="s">
        <v>136</v>
      </c>
      <c r="AJ127" t="s">
        <v>96</v>
      </c>
      <c r="AK127">
        <v>1</v>
      </c>
      <c r="AL127">
        <v>8.2666666666666675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44"/>
        <v>Ct(At)1</v>
      </c>
      <c r="D128">
        <f>C$30</f>
        <v>6</v>
      </c>
      <c r="E128">
        <f t="shared" si="45"/>
        <v>32000000</v>
      </c>
      <c r="G128">
        <f t="shared" si="46"/>
        <v>25000000</v>
      </c>
      <c r="AI128" t="s">
        <v>136</v>
      </c>
      <c r="AJ128" t="s">
        <v>96</v>
      </c>
      <c r="AK128">
        <v>2</v>
      </c>
      <c r="AL128">
        <v>8.0666666666666664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44"/>
        <v>Ct(At)1</v>
      </c>
      <c r="D129">
        <f>C$31</f>
        <v>7</v>
      </c>
      <c r="E129">
        <f t="shared" si="45"/>
        <v>18000000</v>
      </c>
      <c r="G129">
        <f>((D130-D129)*(E130-E129))/2+(D130-D129)*E129</f>
        <v>22500000</v>
      </c>
      <c r="AI129" t="s">
        <v>136</v>
      </c>
      <c r="AJ129" t="s">
        <v>96</v>
      </c>
      <c r="AK129">
        <v>3</v>
      </c>
      <c r="AL129">
        <v>7.666666666666667</v>
      </c>
      <c r="AM129">
        <v>100</v>
      </c>
      <c r="AO129">
        <v>300</v>
      </c>
    </row>
    <row r="130" spans="2:41" x14ac:dyDescent="0.2">
      <c r="B130" t="s">
        <v>30</v>
      </c>
      <c r="C130" t="str">
        <f t="shared" si="44"/>
        <v>Ct(At)1</v>
      </c>
      <c r="D130">
        <f>C$32</f>
        <v>8</v>
      </c>
      <c r="E130">
        <f t="shared" si="45"/>
        <v>27000000</v>
      </c>
      <c r="AI130" t="s">
        <v>136</v>
      </c>
      <c r="AJ130" t="s">
        <v>96</v>
      </c>
      <c r="AK130">
        <v>6</v>
      </c>
      <c r="AL130">
        <v>7.7</v>
      </c>
      <c r="AM130">
        <v>100</v>
      </c>
      <c r="AO130">
        <v>100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866666.66666666663</v>
      </c>
      <c r="F131">
        <f>(E132-E131)</f>
        <v>-853666.66666666663</v>
      </c>
      <c r="G131">
        <f>((D132-D131)*(E132-E131))/2+(D132-D131)*E131</f>
        <v>439833.33333333331</v>
      </c>
      <c r="AI131" t="s">
        <v>136</v>
      </c>
      <c r="AJ131" t="s">
        <v>96</v>
      </c>
      <c r="AK131">
        <v>7</v>
      </c>
      <c r="AL131">
        <v>7.3999999999999995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47">$Q$24</f>
        <v>Ct(At)2</v>
      </c>
      <c r="D132">
        <f>$C$27</f>
        <v>1</v>
      </c>
      <c r="E132">
        <f t="shared" ref="E132:E137" si="48">Q27</f>
        <v>13000</v>
      </c>
      <c r="F132">
        <f>(E133-E132)</f>
        <v>16987000</v>
      </c>
      <c r="G132">
        <f>((D133-D132)*(E133-E132))/2+(D133-D132)*E132</f>
        <v>8506500</v>
      </c>
      <c r="AI132" t="s">
        <v>136</v>
      </c>
      <c r="AJ132" t="s">
        <v>96</v>
      </c>
      <c r="AK132">
        <v>8</v>
      </c>
      <c r="AL132">
        <v>7.4333333333333336</v>
      </c>
      <c r="AM132">
        <v>100</v>
      </c>
    </row>
    <row r="133" spans="2:41" x14ac:dyDescent="0.2">
      <c r="B133" t="s">
        <v>30</v>
      </c>
      <c r="C133" t="str">
        <f t="shared" si="47"/>
        <v>Ct(At)2</v>
      </c>
      <c r="D133">
        <v>2</v>
      </c>
      <c r="E133">
        <f t="shared" si="48"/>
        <v>17000000</v>
      </c>
      <c r="F133">
        <f>(E134-E133)</f>
        <v>27000000</v>
      </c>
      <c r="G133">
        <f>((D134-D133)*(E134-E133))/2+(D134-D133)*E133</f>
        <v>30500000</v>
      </c>
    </row>
    <row r="134" spans="2:41" x14ac:dyDescent="0.2">
      <c r="B134" t="s">
        <v>30</v>
      </c>
      <c r="C134" t="str">
        <f t="shared" si="47"/>
        <v>Ct(At)2</v>
      </c>
      <c r="D134">
        <f>C$29</f>
        <v>3</v>
      </c>
      <c r="E134">
        <f t="shared" si="48"/>
        <v>44000000</v>
      </c>
      <c r="G134">
        <f t="shared" ref="G134:G135" si="49">((D135-D134)*(E135-E134))/2+(D135-D134)*E134</f>
        <v>97500000</v>
      </c>
    </row>
    <row r="135" spans="2:41" x14ac:dyDescent="0.2">
      <c r="B135" t="s">
        <v>30</v>
      </c>
      <c r="C135" t="str">
        <f t="shared" si="47"/>
        <v>Ct(At)2</v>
      </c>
      <c r="D135">
        <f>C$30</f>
        <v>6</v>
      </c>
      <c r="E135">
        <f t="shared" si="48"/>
        <v>21000000</v>
      </c>
      <c r="G135">
        <f t="shared" si="49"/>
        <v>17000000</v>
      </c>
    </row>
    <row r="136" spans="2:41" x14ac:dyDescent="0.2">
      <c r="B136" t="s">
        <v>30</v>
      </c>
      <c r="C136" t="str">
        <f t="shared" si="47"/>
        <v>Ct(At)2</v>
      </c>
      <c r="D136">
        <f>C$31</f>
        <v>7</v>
      </c>
      <c r="E136">
        <f t="shared" si="48"/>
        <v>13000000</v>
      </c>
      <c r="G136">
        <f>((D137-D136)*(E137-E136))/2+(D137-D136)*E136</f>
        <v>17000000</v>
      </c>
    </row>
    <row r="137" spans="2:41" x14ac:dyDescent="0.2">
      <c r="B137" t="s">
        <v>30</v>
      </c>
      <c r="C137" t="str">
        <f t="shared" si="47"/>
        <v>Ct(At)2</v>
      </c>
      <c r="D137">
        <f>C$32</f>
        <v>8</v>
      </c>
      <c r="E137">
        <f t="shared" si="48"/>
        <v>21000000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866666.66666666663</v>
      </c>
      <c r="F138">
        <f>(E139-E138)</f>
        <v>-785666.66666666663</v>
      </c>
      <c r="G138">
        <f>((D139-D138)*(E139-E138))/2+(D139-D138)*E138</f>
        <v>473833.33333333331</v>
      </c>
    </row>
    <row r="139" spans="2:41" x14ac:dyDescent="0.2">
      <c r="B139" t="s">
        <v>30</v>
      </c>
      <c r="C139" t="str">
        <f t="shared" ref="C139:C144" si="50">$R$24</f>
        <v>Ct(At)3</v>
      </c>
      <c r="D139">
        <f>$C$27</f>
        <v>1</v>
      </c>
      <c r="E139">
        <f t="shared" ref="E139:E144" si="51">R27</f>
        <v>81000</v>
      </c>
      <c r="F139">
        <f>(E140-E139)</f>
        <v>24919000</v>
      </c>
      <c r="G139">
        <f>((D140-D139)*(E140-E139))/2+(D140-D139)*E139</f>
        <v>12540500</v>
      </c>
    </row>
    <row r="140" spans="2:41" x14ac:dyDescent="0.2">
      <c r="B140" t="s">
        <v>30</v>
      </c>
      <c r="C140" t="str">
        <f t="shared" si="50"/>
        <v>Ct(At)3</v>
      </c>
      <c r="D140">
        <v>2</v>
      </c>
      <c r="E140">
        <f t="shared" si="51"/>
        <v>25000000</v>
      </c>
      <c r="F140">
        <f>(E141-E140)</f>
        <v>10000000</v>
      </c>
      <c r="G140">
        <f>((D141-D140)*(E141-E140))/2+(D141-D140)*E140</f>
        <v>30000000</v>
      </c>
    </row>
    <row r="141" spans="2:41" x14ac:dyDescent="0.2">
      <c r="B141" t="s">
        <v>30</v>
      </c>
      <c r="C141" t="str">
        <f t="shared" si="50"/>
        <v>Ct(At)3</v>
      </c>
      <c r="D141">
        <f>C$29</f>
        <v>3</v>
      </c>
      <c r="E141">
        <f t="shared" si="51"/>
        <v>35000000</v>
      </c>
      <c r="G141">
        <f t="shared" ref="G141:G142" si="52">((D142-D141)*(E142-E141))/2+(D142-D141)*E141</f>
        <v>69000000</v>
      </c>
    </row>
    <row r="142" spans="2:41" x14ac:dyDescent="0.2">
      <c r="B142" t="s">
        <v>30</v>
      </c>
      <c r="C142" t="str">
        <f t="shared" si="50"/>
        <v>Ct(At)3</v>
      </c>
      <c r="D142">
        <f>C$30</f>
        <v>6</v>
      </c>
      <c r="E142">
        <f t="shared" si="51"/>
        <v>11000000</v>
      </c>
      <c r="G142">
        <f t="shared" si="52"/>
        <v>13000000</v>
      </c>
    </row>
    <row r="143" spans="2:41" x14ac:dyDescent="0.2">
      <c r="B143" t="s">
        <v>30</v>
      </c>
      <c r="C143" t="str">
        <f t="shared" si="50"/>
        <v>Ct(At)3</v>
      </c>
      <c r="D143">
        <f>C$31</f>
        <v>7</v>
      </c>
      <c r="E143">
        <f t="shared" si="51"/>
        <v>15000000</v>
      </c>
      <c r="G143">
        <f>((D144-D143)*(E144-E143))/2+(D144-D143)*E143</f>
        <v>13000000</v>
      </c>
    </row>
    <row r="144" spans="2:41" x14ac:dyDescent="0.2">
      <c r="B144" t="s">
        <v>30</v>
      </c>
      <c r="C144" t="str">
        <f t="shared" si="50"/>
        <v>Ct(At)3</v>
      </c>
      <c r="D144">
        <f>C$32</f>
        <v>8</v>
      </c>
      <c r="E144">
        <f t="shared" si="51"/>
        <v>11000000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866666.66666666663</v>
      </c>
      <c r="F145">
        <f>(E146-E145)</f>
        <v>-802666.66666666663</v>
      </c>
      <c r="G145">
        <f>((D146-D145)*(E146-E145))/2+(D146-D145)*E145</f>
        <v>465333.33333333331</v>
      </c>
    </row>
    <row r="146" spans="2:7" x14ac:dyDescent="0.2">
      <c r="B146" t="s">
        <v>30</v>
      </c>
      <c r="C146" t="str">
        <f t="shared" ref="C146:C151" si="53">$S$24</f>
        <v>Ct(At)4</v>
      </c>
      <c r="D146">
        <f>$C$27</f>
        <v>1</v>
      </c>
      <c r="E146">
        <f t="shared" ref="E146:E151" si="54">S27</f>
        <v>64000</v>
      </c>
      <c r="F146">
        <f>(E147-E146)</f>
        <v>10936000</v>
      </c>
      <c r="G146">
        <f>((D147-D146)*(E147-E146))/2+(D147-D146)*E146</f>
        <v>5532000</v>
      </c>
    </row>
    <row r="147" spans="2:7" x14ac:dyDescent="0.2">
      <c r="B147" t="s">
        <v>30</v>
      </c>
      <c r="C147" t="str">
        <f t="shared" si="53"/>
        <v>Ct(At)4</v>
      </c>
      <c r="D147">
        <v>2</v>
      </c>
      <c r="E147">
        <f t="shared" si="54"/>
        <v>11000000</v>
      </c>
      <c r="F147">
        <f>(E148-E147)</f>
        <v>13000000</v>
      </c>
      <c r="G147">
        <f>((D148-D147)*(E148-E147))/2+(D148-D147)*E147</f>
        <v>17500000</v>
      </c>
    </row>
    <row r="148" spans="2:7" x14ac:dyDescent="0.2">
      <c r="B148" t="s">
        <v>30</v>
      </c>
      <c r="C148" t="str">
        <f t="shared" si="53"/>
        <v>Ct(At)4</v>
      </c>
      <c r="D148">
        <f>C$29</f>
        <v>3</v>
      </c>
      <c r="E148">
        <f t="shared" si="54"/>
        <v>24000000</v>
      </c>
      <c r="G148">
        <f t="shared" ref="G148:G149" si="55">((D149-D148)*(E149-E148))/2+(D149-D148)*E148</f>
        <v>57000000</v>
      </c>
    </row>
    <row r="149" spans="2:7" x14ac:dyDescent="0.2">
      <c r="B149" t="s">
        <v>30</v>
      </c>
      <c r="C149" t="str">
        <f t="shared" si="53"/>
        <v>Ct(At)4</v>
      </c>
      <c r="D149">
        <f>C$30</f>
        <v>6</v>
      </c>
      <c r="E149">
        <f t="shared" si="54"/>
        <v>14000000</v>
      </c>
      <c r="G149">
        <f t="shared" si="55"/>
        <v>21000000</v>
      </c>
    </row>
    <row r="150" spans="2:7" x14ac:dyDescent="0.2">
      <c r="B150" t="s">
        <v>30</v>
      </c>
      <c r="C150" t="str">
        <f t="shared" si="53"/>
        <v>Ct(At)4</v>
      </c>
      <c r="D150">
        <f>C$31</f>
        <v>7</v>
      </c>
      <c r="E150">
        <f t="shared" si="54"/>
        <v>28000000</v>
      </c>
      <c r="G150">
        <f>((D151-D150)*(E151-E150))/2+(D151-D150)*E150</f>
        <v>20500000</v>
      </c>
    </row>
    <row r="151" spans="2:7" x14ac:dyDescent="0.2">
      <c r="B151" t="s">
        <v>30</v>
      </c>
      <c r="C151" t="str">
        <f t="shared" si="53"/>
        <v>Ct(At)4</v>
      </c>
      <c r="D151">
        <f>C$32</f>
        <v>8</v>
      </c>
      <c r="E151">
        <f t="shared" si="54"/>
        <v>13000000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D6307-C101-0043-90B5-EE89FF5148FF}">
  <dimension ref="B1:BE152"/>
  <sheetViews>
    <sheetView zoomScale="62" workbookViewId="0">
      <selection activeCell="F12" sqref="F12"/>
    </sheetView>
  </sheetViews>
  <sheetFormatPr baseColWidth="10" defaultRowHeight="15" x14ac:dyDescent="0.2"/>
  <cols>
    <col min="1" max="1" width="10.83203125" style="1"/>
    <col min="2" max="3" width="11.6640625" style="1" customWidth="1"/>
    <col min="4" max="4" width="10.83203125" style="1"/>
    <col min="5" max="7" width="11" style="1" bestFit="1" customWidth="1"/>
    <col min="8" max="8" width="11.5" style="1" bestFit="1" customWidth="1"/>
    <col min="9" max="9" width="12" style="1" bestFit="1" customWidth="1"/>
    <col min="10" max="11" width="11" style="1" bestFit="1" customWidth="1"/>
    <col min="12" max="13" width="12" style="1" bestFit="1" customWidth="1"/>
    <col min="14" max="16" width="11" style="1" bestFit="1" customWidth="1"/>
    <col min="17" max="17" width="11.5" style="1" bestFit="1" customWidth="1"/>
    <col min="18" max="21" width="11" style="1" bestFit="1" customWidth="1"/>
    <col min="22" max="22" width="10.83203125" style="1"/>
    <col min="23" max="24" width="12" style="1" bestFit="1" customWidth="1"/>
    <col min="25" max="25" width="10.83203125" style="1"/>
    <col min="26" max="27" width="11" style="1" bestFit="1" customWidth="1"/>
    <col min="28" max="29" width="10.83203125" style="1"/>
    <col min="30" max="35" width="11" style="1" bestFit="1" customWidth="1"/>
    <col min="36" max="39" width="10.83203125" style="1"/>
    <col min="40" max="52" width="11" style="1" bestFit="1" customWidth="1"/>
    <col min="53" max="54" width="10.83203125" style="1"/>
    <col min="55" max="57" width="11" style="1" bestFit="1" customWidth="1"/>
    <col min="58" max="16384" width="10.83203125" style="1"/>
  </cols>
  <sheetData>
    <row r="1" spans="2:52" ht="16" thickBot="1" x14ac:dyDescent="0.25"/>
    <row r="2" spans="2:52" x14ac:dyDescent="0.2">
      <c r="B2" s="9" t="s">
        <v>45</v>
      </c>
      <c r="C2" s="11"/>
      <c r="E2" s="2" t="s">
        <v>7</v>
      </c>
    </row>
    <row r="3" spans="2:52" x14ac:dyDescent="0.2">
      <c r="B3" s="3" t="s">
        <v>57</v>
      </c>
      <c r="C3" s="4" t="s">
        <v>31</v>
      </c>
      <c r="E3" s="8"/>
    </row>
    <row r="4" spans="2:52" ht="16" thickBot="1" x14ac:dyDescent="0.25">
      <c r="B4" s="5" t="s">
        <v>38</v>
      </c>
      <c r="C4" s="6" t="s">
        <v>32</v>
      </c>
      <c r="E4" s="2" t="s">
        <v>58</v>
      </c>
    </row>
    <row r="6" spans="2:52" ht="16" thickBot="1" x14ac:dyDescent="0.25"/>
    <row r="7" spans="2:52" x14ac:dyDescent="0.2">
      <c r="E7" s="20" t="s">
        <v>55</v>
      </c>
      <c r="F7" s="21" t="s">
        <v>8</v>
      </c>
      <c r="G7" s="21" t="s">
        <v>9</v>
      </c>
      <c r="H7" s="21" t="s">
        <v>10</v>
      </c>
      <c r="I7" s="21" t="s">
        <v>11</v>
      </c>
      <c r="J7" s="21" t="s">
        <v>12</v>
      </c>
      <c r="K7" s="21" t="s">
        <v>13</v>
      </c>
      <c r="L7" s="21" t="s">
        <v>14</v>
      </c>
      <c r="M7" s="21" t="s">
        <v>15</v>
      </c>
      <c r="N7" s="21" t="s">
        <v>16</v>
      </c>
      <c r="O7" s="21" t="s">
        <v>17</v>
      </c>
      <c r="P7" s="21" t="s">
        <v>18</v>
      </c>
      <c r="Q7" s="21" t="s">
        <v>19</v>
      </c>
      <c r="R7" s="21" t="s">
        <v>20</v>
      </c>
      <c r="S7" s="21" t="s">
        <v>21</v>
      </c>
      <c r="T7" s="21" t="s">
        <v>22</v>
      </c>
      <c r="U7" s="22" t="s">
        <v>23</v>
      </c>
      <c r="V7" s="2"/>
      <c r="W7" s="2"/>
      <c r="X7" s="2"/>
      <c r="Y7" s="2"/>
      <c r="AM7" s="9" t="s">
        <v>59</v>
      </c>
      <c r="AN7" s="18" t="s">
        <v>60</v>
      </c>
      <c r="AO7" s="18" t="s">
        <v>61</v>
      </c>
      <c r="AP7" s="18" t="s">
        <v>62</v>
      </c>
      <c r="AQ7" s="18" t="s">
        <v>63</v>
      </c>
      <c r="AR7" s="18" t="s">
        <v>64</v>
      </c>
      <c r="AS7" s="18" t="s">
        <v>65</v>
      </c>
      <c r="AT7" s="18" t="s">
        <v>66</v>
      </c>
      <c r="AU7" s="18" t="s">
        <v>67</v>
      </c>
      <c r="AV7" s="18" t="s">
        <v>68</v>
      </c>
      <c r="AW7" s="18" t="s">
        <v>69</v>
      </c>
      <c r="AX7" s="18" t="s">
        <v>70</v>
      </c>
      <c r="AY7" s="18" t="s">
        <v>71</v>
      </c>
      <c r="AZ7" s="11" t="s">
        <v>72</v>
      </c>
    </row>
    <row r="8" spans="2:52" x14ac:dyDescent="0.2">
      <c r="E8" s="23" t="s">
        <v>0</v>
      </c>
      <c r="F8" s="10">
        <v>21.25</v>
      </c>
      <c r="G8" s="10">
        <v>21.25</v>
      </c>
      <c r="H8" s="10">
        <v>21.25</v>
      </c>
      <c r="I8" s="10">
        <v>21.25</v>
      </c>
      <c r="J8" s="10">
        <v>11</v>
      </c>
      <c r="K8" s="10">
        <v>11</v>
      </c>
      <c r="L8" s="10">
        <v>11</v>
      </c>
      <c r="M8" s="10">
        <v>11</v>
      </c>
      <c r="N8" s="10">
        <v>21.25</v>
      </c>
      <c r="O8" s="10">
        <v>21.25</v>
      </c>
      <c r="P8" s="10">
        <v>21.25</v>
      </c>
      <c r="Q8" s="10">
        <v>21.25</v>
      </c>
      <c r="R8" s="10">
        <v>11</v>
      </c>
      <c r="S8" s="10">
        <v>11</v>
      </c>
      <c r="T8" s="10">
        <v>11</v>
      </c>
      <c r="U8" s="24">
        <v>11</v>
      </c>
      <c r="AM8" s="3" t="s">
        <v>73</v>
      </c>
      <c r="AN8" s="1">
        <v>8.1999999999999993</v>
      </c>
      <c r="AO8" s="1">
        <v>8.1999999999999993</v>
      </c>
      <c r="AP8" s="1">
        <v>8.1999999999999993</v>
      </c>
      <c r="AQ8" s="1">
        <v>8.1999999999999993</v>
      </c>
      <c r="AR8" s="1">
        <v>8.1999999999999993</v>
      </c>
      <c r="AS8" s="1">
        <v>8.1999999999999993</v>
      </c>
      <c r="AT8" s="1">
        <v>8.1999999999999993</v>
      </c>
      <c r="AU8" s="1">
        <v>8.1999999999999993</v>
      </c>
      <c r="AV8" s="1">
        <v>8.1999999999999993</v>
      </c>
      <c r="AW8" s="1">
        <v>8.1999999999999993</v>
      </c>
      <c r="AX8" s="1">
        <v>8.1999999999999993</v>
      </c>
      <c r="AY8" s="1">
        <v>8.1999999999999993</v>
      </c>
      <c r="AZ8" s="4">
        <v>8.1999999999999993</v>
      </c>
    </row>
    <row r="9" spans="2:52" x14ac:dyDescent="0.2">
      <c r="E9" s="23" t="s">
        <v>56</v>
      </c>
      <c r="F9" s="10">
        <v>5</v>
      </c>
      <c r="G9" s="10">
        <v>5</v>
      </c>
      <c r="H9" s="10">
        <v>5</v>
      </c>
      <c r="I9" s="10">
        <v>5</v>
      </c>
      <c r="J9" s="10">
        <v>5</v>
      </c>
      <c r="K9" s="10">
        <v>5</v>
      </c>
      <c r="L9" s="10">
        <v>5</v>
      </c>
      <c r="M9" s="10">
        <v>5</v>
      </c>
      <c r="N9" s="10">
        <v>5</v>
      </c>
      <c r="O9" s="10">
        <v>5</v>
      </c>
      <c r="P9" s="10">
        <v>5</v>
      </c>
      <c r="Q9" s="10">
        <v>5</v>
      </c>
      <c r="R9" s="10">
        <v>5</v>
      </c>
      <c r="S9" s="10">
        <v>5</v>
      </c>
      <c r="T9" s="10">
        <v>5</v>
      </c>
      <c r="U9" s="24">
        <v>5</v>
      </c>
      <c r="AM9" s="3" t="s">
        <v>74</v>
      </c>
      <c r="AN9" s="1" t="s">
        <v>97</v>
      </c>
      <c r="AO9" s="1" t="s">
        <v>98</v>
      </c>
      <c r="AP9" s="1" t="s">
        <v>99</v>
      </c>
      <c r="AQ9" s="1" t="s">
        <v>100</v>
      </c>
      <c r="AR9" s="1" t="s">
        <v>101</v>
      </c>
      <c r="AS9" s="1" t="s">
        <v>100</v>
      </c>
      <c r="AT9" s="1" t="s">
        <v>100</v>
      </c>
      <c r="AU9" s="1" t="s">
        <v>102</v>
      </c>
      <c r="AV9" s="1" t="s">
        <v>102</v>
      </c>
      <c r="AW9" s="1" t="s">
        <v>103</v>
      </c>
      <c r="AX9" s="1" t="s">
        <v>104</v>
      </c>
      <c r="AY9" s="1">
        <v>8</v>
      </c>
      <c r="AZ9" s="4">
        <v>8.1</v>
      </c>
    </row>
    <row r="10" spans="2:52" x14ac:dyDescent="0.2">
      <c r="E10" s="23" t="s">
        <v>1</v>
      </c>
      <c r="F10" s="10">
        <v>10</v>
      </c>
      <c r="G10" s="10">
        <v>7</v>
      </c>
      <c r="H10" s="10">
        <v>11</v>
      </c>
      <c r="I10" s="10">
        <v>11</v>
      </c>
      <c r="J10" s="10">
        <v>29</v>
      </c>
      <c r="K10" s="10">
        <v>25</v>
      </c>
      <c r="L10" s="10">
        <v>30</v>
      </c>
      <c r="M10" s="10">
        <v>27</v>
      </c>
      <c r="N10" s="10">
        <v>8</v>
      </c>
      <c r="O10" s="10">
        <v>64</v>
      </c>
      <c r="P10" s="10">
        <v>8</v>
      </c>
      <c r="Q10" s="10">
        <v>12</v>
      </c>
      <c r="R10" s="10">
        <v>14</v>
      </c>
      <c r="S10" s="10">
        <v>8</v>
      </c>
      <c r="T10" s="10">
        <v>4</v>
      </c>
      <c r="U10" s="24">
        <v>6</v>
      </c>
      <c r="AM10" s="3" t="s">
        <v>75</v>
      </c>
      <c r="AN10" s="1" t="s">
        <v>97</v>
      </c>
      <c r="AO10" s="1" t="s">
        <v>101</v>
      </c>
      <c r="AP10" s="1" t="s">
        <v>97</v>
      </c>
      <c r="AQ10" s="1" t="s">
        <v>104</v>
      </c>
      <c r="AR10" s="1" t="s">
        <v>105</v>
      </c>
      <c r="AS10" s="1" t="s">
        <v>98</v>
      </c>
      <c r="AT10" s="1" t="s">
        <v>104</v>
      </c>
      <c r="AU10" s="1" t="s">
        <v>98</v>
      </c>
      <c r="AV10" s="1" t="s">
        <v>104</v>
      </c>
      <c r="AW10" s="1" t="s">
        <v>97</v>
      </c>
      <c r="AX10" s="1">
        <v>7.4</v>
      </c>
      <c r="AY10" s="1" t="s">
        <v>97</v>
      </c>
      <c r="AZ10" s="4" t="s">
        <v>97</v>
      </c>
    </row>
    <row r="11" spans="2:52" x14ac:dyDescent="0.2">
      <c r="E11" s="23" t="s">
        <v>56</v>
      </c>
      <c r="F11" s="10">
        <v>4</v>
      </c>
      <c r="G11" s="10">
        <v>4</v>
      </c>
      <c r="H11" s="10">
        <v>4</v>
      </c>
      <c r="I11" s="10">
        <v>4</v>
      </c>
      <c r="J11" s="10">
        <v>0</v>
      </c>
      <c r="K11" s="10">
        <v>0</v>
      </c>
      <c r="L11" s="10">
        <v>0</v>
      </c>
      <c r="M11" s="10">
        <v>0</v>
      </c>
      <c r="N11" s="10">
        <v>4</v>
      </c>
      <c r="O11" s="10">
        <v>3</v>
      </c>
      <c r="P11" s="10">
        <v>4</v>
      </c>
      <c r="Q11" s="10">
        <v>4</v>
      </c>
      <c r="R11" s="10">
        <v>1</v>
      </c>
      <c r="S11" s="10">
        <v>1</v>
      </c>
      <c r="T11" s="10">
        <v>1</v>
      </c>
      <c r="U11" s="24">
        <v>1</v>
      </c>
      <c r="AM11" s="3" t="s">
        <v>76</v>
      </c>
      <c r="AN11" s="1" t="s">
        <v>104</v>
      </c>
      <c r="AO11" s="1">
        <v>7</v>
      </c>
      <c r="AP11" s="1" t="s">
        <v>106</v>
      </c>
      <c r="AQ11" s="1" t="s">
        <v>107</v>
      </c>
      <c r="AR11" s="1" t="s">
        <v>105</v>
      </c>
      <c r="AS11" s="1" t="s">
        <v>103</v>
      </c>
      <c r="AT11" s="1" t="s">
        <v>103</v>
      </c>
      <c r="AU11" s="1" t="s">
        <v>98</v>
      </c>
      <c r="AV11" s="1" t="s">
        <v>106</v>
      </c>
      <c r="AW11" s="1" t="s">
        <v>108</v>
      </c>
      <c r="AX11" s="1" t="s">
        <v>106</v>
      </c>
      <c r="AY11" s="1">
        <v>7</v>
      </c>
      <c r="AZ11" s="4" t="s">
        <v>105</v>
      </c>
    </row>
    <row r="12" spans="2:52" x14ac:dyDescent="0.2">
      <c r="E12" s="23" t="s">
        <v>2</v>
      </c>
      <c r="F12" s="10" t="s">
        <v>33</v>
      </c>
      <c r="G12" s="10" t="s">
        <v>33</v>
      </c>
      <c r="H12" s="10" t="s">
        <v>33</v>
      </c>
      <c r="I12" s="10">
        <v>37</v>
      </c>
      <c r="J12" s="10">
        <v>31</v>
      </c>
      <c r="K12" s="10">
        <v>30</v>
      </c>
      <c r="L12" s="10">
        <v>12</v>
      </c>
      <c r="M12" s="10">
        <v>32</v>
      </c>
      <c r="N12" s="10">
        <v>83</v>
      </c>
      <c r="O12" s="10">
        <v>75</v>
      </c>
      <c r="P12" s="10">
        <v>41</v>
      </c>
      <c r="Q12" s="10">
        <v>56</v>
      </c>
      <c r="R12" s="10">
        <v>39</v>
      </c>
      <c r="S12" s="10">
        <v>16</v>
      </c>
      <c r="T12" s="10">
        <v>25</v>
      </c>
      <c r="U12" s="24">
        <v>44</v>
      </c>
      <c r="AM12" s="3" t="s">
        <v>77</v>
      </c>
      <c r="AN12" s="1" t="s">
        <v>109</v>
      </c>
      <c r="AO12" s="1" t="s">
        <v>109</v>
      </c>
      <c r="AP12" s="1" t="s">
        <v>110</v>
      </c>
      <c r="AQ12" s="1" t="s">
        <v>111</v>
      </c>
      <c r="AR12" s="1" t="s">
        <v>108</v>
      </c>
      <c r="AS12" s="1" t="s">
        <v>112</v>
      </c>
      <c r="AT12" s="1" t="s">
        <v>113</v>
      </c>
      <c r="AU12" s="1" t="s">
        <v>112</v>
      </c>
      <c r="AV12" s="1" t="s">
        <v>114</v>
      </c>
      <c r="AW12" s="1" t="s">
        <v>115</v>
      </c>
      <c r="AX12" s="1" t="s">
        <v>116</v>
      </c>
      <c r="AY12" s="1">
        <v>5</v>
      </c>
      <c r="AZ12" s="4" t="s">
        <v>117</v>
      </c>
    </row>
    <row r="13" spans="2:52" x14ac:dyDescent="0.2">
      <c r="E13" s="23" t="s">
        <v>56</v>
      </c>
      <c r="F13" s="10" t="s">
        <v>33</v>
      </c>
      <c r="G13" s="10" t="s">
        <v>33</v>
      </c>
      <c r="H13" s="10" t="s">
        <v>33</v>
      </c>
      <c r="I13" s="10">
        <v>5</v>
      </c>
      <c r="J13" s="10">
        <v>4</v>
      </c>
      <c r="K13" s="10">
        <v>4</v>
      </c>
      <c r="L13" s="10">
        <v>4</v>
      </c>
      <c r="M13" s="10">
        <v>4</v>
      </c>
      <c r="N13" s="10">
        <v>4</v>
      </c>
      <c r="O13" s="10">
        <v>4</v>
      </c>
      <c r="P13" s="10">
        <v>4</v>
      </c>
      <c r="Q13" s="10">
        <v>4</v>
      </c>
      <c r="R13" s="10">
        <v>4</v>
      </c>
      <c r="S13" s="10">
        <v>4</v>
      </c>
      <c r="T13" s="10">
        <v>4</v>
      </c>
      <c r="U13" s="24">
        <v>4</v>
      </c>
      <c r="AM13" s="3" t="s">
        <v>78</v>
      </c>
      <c r="AN13" s="1" t="s">
        <v>110</v>
      </c>
      <c r="AO13" s="1" t="s">
        <v>110</v>
      </c>
      <c r="AP13" s="1" t="s">
        <v>110</v>
      </c>
      <c r="AQ13" s="1" t="s">
        <v>110</v>
      </c>
      <c r="AR13" s="1" t="s">
        <v>112</v>
      </c>
      <c r="AS13" s="1" t="s">
        <v>113</v>
      </c>
      <c r="AT13" s="1" t="s">
        <v>112</v>
      </c>
      <c r="AU13" s="1" t="s">
        <v>107</v>
      </c>
      <c r="AV13" s="1">
        <v>5</v>
      </c>
      <c r="AW13" s="1" t="s">
        <v>116</v>
      </c>
      <c r="AX13" s="1" t="s">
        <v>118</v>
      </c>
      <c r="AY13" s="1">
        <v>5</v>
      </c>
      <c r="AZ13" s="4" t="s">
        <v>119</v>
      </c>
    </row>
    <row r="14" spans="2:52" ht="16" thickBot="1" x14ac:dyDescent="0.25">
      <c r="B14" s="7"/>
      <c r="C14" s="7"/>
      <c r="E14" s="23" t="s">
        <v>3</v>
      </c>
      <c r="F14" s="10">
        <v>37</v>
      </c>
      <c r="G14" s="10">
        <v>24</v>
      </c>
      <c r="H14" s="10">
        <v>25</v>
      </c>
      <c r="I14" s="10">
        <v>15</v>
      </c>
      <c r="J14" s="10">
        <v>120</v>
      </c>
      <c r="K14" s="10">
        <v>98</v>
      </c>
      <c r="L14" s="10">
        <v>150</v>
      </c>
      <c r="M14" s="10">
        <v>90</v>
      </c>
      <c r="N14" s="10">
        <v>14</v>
      </c>
      <c r="O14" s="10">
        <v>18</v>
      </c>
      <c r="P14" s="10">
        <v>18</v>
      </c>
      <c r="Q14" s="10">
        <v>19</v>
      </c>
      <c r="R14" s="10">
        <v>60</v>
      </c>
      <c r="S14" s="10">
        <v>84</v>
      </c>
      <c r="T14" s="10">
        <v>47</v>
      </c>
      <c r="U14" s="24">
        <v>74</v>
      </c>
      <c r="AM14" s="5" t="s">
        <v>79</v>
      </c>
      <c r="AN14" s="19">
        <v>5.0999999999999996</v>
      </c>
      <c r="AO14" s="19">
        <v>5.3</v>
      </c>
      <c r="AP14" s="19">
        <v>5.2</v>
      </c>
      <c r="AQ14" s="19">
        <v>5.2</v>
      </c>
      <c r="AR14" s="19">
        <v>6.9</v>
      </c>
      <c r="AS14" s="19">
        <v>6.8</v>
      </c>
      <c r="AT14" s="19">
        <v>6.8</v>
      </c>
      <c r="AU14" s="19">
        <v>6.7</v>
      </c>
      <c r="AV14" s="19">
        <v>5.0999999999999996</v>
      </c>
      <c r="AW14" s="19">
        <v>5.3</v>
      </c>
      <c r="AX14" s="19">
        <v>5.2</v>
      </c>
      <c r="AY14" s="19">
        <v>5.2</v>
      </c>
      <c r="AZ14" s="6">
        <v>7.3</v>
      </c>
    </row>
    <row r="15" spans="2:52" x14ac:dyDescent="0.2">
      <c r="E15" s="23" t="s">
        <v>56</v>
      </c>
      <c r="F15" s="10">
        <v>5</v>
      </c>
      <c r="G15" s="10">
        <v>5</v>
      </c>
      <c r="H15" s="10">
        <v>5</v>
      </c>
      <c r="I15" s="10">
        <v>5</v>
      </c>
      <c r="J15" s="10">
        <v>3</v>
      </c>
      <c r="K15" s="10">
        <v>3</v>
      </c>
      <c r="L15" s="10">
        <v>3</v>
      </c>
      <c r="M15" s="10">
        <v>3</v>
      </c>
      <c r="N15" s="10">
        <v>5</v>
      </c>
      <c r="O15" s="10">
        <v>5</v>
      </c>
      <c r="P15" s="10">
        <v>5</v>
      </c>
      <c r="Q15" s="10">
        <v>5</v>
      </c>
      <c r="R15" s="10">
        <v>3</v>
      </c>
      <c r="S15" s="10">
        <v>3</v>
      </c>
      <c r="T15" s="10">
        <v>3</v>
      </c>
      <c r="U15" s="24">
        <v>3</v>
      </c>
    </row>
    <row r="16" spans="2:52" x14ac:dyDescent="0.2">
      <c r="E16" s="23" t="s">
        <v>4</v>
      </c>
      <c r="F16" s="10">
        <v>39</v>
      </c>
      <c r="G16" s="10">
        <v>38</v>
      </c>
      <c r="H16" s="10">
        <v>30</v>
      </c>
      <c r="I16" s="10">
        <v>33</v>
      </c>
      <c r="J16" s="10">
        <v>77</v>
      </c>
      <c r="K16" s="10">
        <v>64</v>
      </c>
      <c r="L16" s="10">
        <v>89</v>
      </c>
      <c r="M16" s="10">
        <v>74</v>
      </c>
      <c r="N16" s="10">
        <v>16</v>
      </c>
      <c r="O16" s="10">
        <v>21</v>
      </c>
      <c r="P16" s="10">
        <v>12</v>
      </c>
      <c r="Q16" s="10">
        <v>21</v>
      </c>
      <c r="R16" s="10">
        <v>74</v>
      </c>
      <c r="S16" s="10">
        <v>91</v>
      </c>
      <c r="T16" s="10">
        <v>60</v>
      </c>
      <c r="U16" s="24">
        <v>73</v>
      </c>
    </row>
    <row r="17" spans="5:25" x14ac:dyDescent="0.2">
      <c r="E17" s="23" t="s">
        <v>56</v>
      </c>
      <c r="F17" s="10">
        <v>5</v>
      </c>
      <c r="G17" s="10">
        <v>5</v>
      </c>
      <c r="H17" s="10">
        <v>5</v>
      </c>
      <c r="I17" s="10">
        <v>5</v>
      </c>
      <c r="J17" s="10">
        <v>3</v>
      </c>
      <c r="K17" s="10">
        <v>3</v>
      </c>
      <c r="L17" s="10">
        <v>3</v>
      </c>
      <c r="M17" s="10">
        <v>3</v>
      </c>
      <c r="N17" s="10">
        <v>5</v>
      </c>
      <c r="O17" s="10">
        <v>5</v>
      </c>
      <c r="P17" s="10">
        <v>5</v>
      </c>
      <c r="Q17" s="10">
        <v>5</v>
      </c>
      <c r="R17" s="10">
        <v>3</v>
      </c>
      <c r="S17" s="10">
        <v>3</v>
      </c>
      <c r="T17" s="10">
        <v>3</v>
      </c>
      <c r="U17" s="24">
        <v>3</v>
      </c>
    </row>
    <row r="18" spans="5:25" x14ac:dyDescent="0.2">
      <c r="E18" s="23" t="s">
        <v>24</v>
      </c>
      <c r="F18" s="10">
        <v>31</v>
      </c>
      <c r="G18" s="10">
        <v>21</v>
      </c>
      <c r="H18" s="10">
        <v>20</v>
      </c>
      <c r="I18" s="10">
        <v>18</v>
      </c>
      <c r="J18" s="10">
        <v>76</v>
      </c>
      <c r="K18" s="10">
        <v>110</v>
      </c>
      <c r="L18" s="10">
        <v>78</v>
      </c>
      <c r="M18" s="10">
        <v>76</v>
      </c>
      <c r="N18" s="10">
        <v>19</v>
      </c>
      <c r="O18" s="10">
        <v>23</v>
      </c>
      <c r="P18" s="10">
        <v>21</v>
      </c>
      <c r="Q18" s="10">
        <v>15</v>
      </c>
      <c r="R18" s="10">
        <v>14</v>
      </c>
      <c r="S18" s="10">
        <v>14</v>
      </c>
      <c r="T18" s="10">
        <v>12</v>
      </c>
      <c r="U18" s="24">
        <v>8</v>
      </c>
    </row>
    <row r="19" spans="5:25" x14ac:dyDescent="0.2">
      <c r="E19" s="23" t="s">
        <v>56</v>
      </c>
      <c r="F19" s="10">
        <v>5</v>
      </c>
      <c r="G19" s="10">
        <v>5</v>
      </c>
      <c r="H19" s="10">
        <v>5</v>
      </c>
      <c r="I19" s="10">
        <v>5</v>
      </c>
      <c r="J19" s="10">
        <v>3</v>
      </c>
      <c r="K19" s="10">
        <v>3</v>
      </c>
      <c r="L19" s="10">
        <v>3</v>
      </c>
      <c r="M19" s="10">
        <v>3</v>
      </c>
      <c r="N19" s="10">
        <v>5</v>
      </c>
      <c r="O19" s="10">
        <v>5</v>
      </c>
      <c r="P19" s="10">
        <v>5</v>
      </c>
      <c r="Q19" s="10">
        <v>5</v>
      </c>
      <c r="R19" s="10">
        <v>4</v>
      </c>
      <c r="S19" s="10">
        <v>4</v>
      </c>
      <c r="T19" s="10">
        <v>4</v>
      </c>
      <c r="U19" s="24">
        <v>4</v>
      </c>
    </row>
    <row r="20" spans="5:25" x14ac:dyDescent="0.2">
      <c r="E20" s="23" t="s">
        <v>5</v>
      </c>
      <c r="F20" s="10">
        <v>29</v>
      </c>
      <c r="G20" s="10">
        <v>30</v>
      </c>
      <c r="H20" s="10">
        <v>35</v>
      </c>
      <c r="I20" s="10">
        <v>41</v>
      </c>
      <c r="J20" s="10">
        <v>14</v>
      </c>
      <c r="K20" s="10">
        <v>74</v>
      </c>
      <c r="L20" s="10">
        <v>10</v>
      </c>
      <c r="M20" s="10">
        <v>11</v>
      </c>
      <c r="N20" s="10">
        <v>36</v>
      </c>
      <c r="O20" s="10">
        <v>15</v>
      </c>
      <c r="P20" s="10">
        <v>34</v>
      </c>
      <c r="Q20" s="10">
        <v>7</v>
      </c>
      <c r="R20" s="10">
        <v>20</v>
      </c>
      <c r="S20" s="10">
        <v>4</v>
      </c>
      <c r="T20" s="10">
        <v>1</v>
      </c>
      <c r="U20" s="24">
        <v>6</v>
      </c>
    </row>
    <row r="21" spans="5:25" ht="16" thickBot="1" x14ac:dyDescent="0.25">
      <c r="E21" s="25" t="s">
        <v>56</v>
      </c>
      <c r="F21" s="26">
        <v>5</v>
      </c>
      <c r="G21" s="26">
        <v>5</v>
      </c>
      <c r="H21" s="26">
        <v>5</v>
      </c>
      <c r="I21" s="26">
        <v>5</v>
      </c>
      <c r="J21" s="26">
        <v>4</v>
      </c>
      <c r="K21" s="26">
        <v>3</v>
      </c>
      <c r="L21" s="26">
        <v>4</v>
      </c>
      <c r="M21" s="26">
        <v>4</v>
      </c>
      <c r="N21" s="26">
        <v>5</v>
      </c>
      <c r="O21" s="26">
        <v>5</v>
      </c>
      <c r="P21" s="26">
        <v>5</v>
      </c>
      <c r="Q21" s="26">
        <v>5</v>
      </c>
      <c r="R21" s="26">
        <v>4</v>
      </c>
      <c r="S21" s="26">
        <v>4</v>
      </c>
      <c r="T21" s="26">
        <v>4</v>
      </c>
      <c r="U21" s="27">
        <v>4</v>
      </c>
    </row>
    <row r="24" spans="5:25" ht="16" thickBot="1" x14ac:dyDescent="0.25">
      <c r="E24" s="2"/>
    </row>
    <row r="25" spans="5:25" x14ac:dyDescent="0.2">
      <c r="E25" s="20" t="s">
        <v>55</v>
      </c>
      <c r="F25" s="21" t="s">
        <v>8</v>
      </c>
      <c r="G25" s="21" t="s">
        <v>9</v>
      </c>
      <c r="H25" s="21" t="s">
        <v>10</v>
      </c>
      <c r="I25" s="21" t="s">
        <v>11</v>
      </c>
      <c r="J25" s="21" t="s">
        <v>12</v>
      </c>
      <c r="K25" s="21" t="s">
        <v>13</v>
      </c>
      <c r="L25" s="21" t="s">
        <v>14</v>
      </c>
      <c r="M25" s="21" t="s">
        <v>15</v>
      </c>
      <c r="N25" s="21" t="s">
        <v>16</v>
      </c>
      <c r="O25" s="21" t="s">
        <v>17</v>
      </c>
      <c r="P25" s="21" t="s">
        <v>18</v>
      </c>
      <c r="Q25" s="21" t="s">
        <v>19</v>
      </c>
      <c r="R25" s="21" t="s">
        <v>20</v>
      </c>
      <c r="S25" s="21" t="s">
        <v>21</v>
      </c>
      <c r="T25" s="21" t="s">
        <v>22</v>
      </c>
      <c r="U25" s="22" t="s">
        <v>23</v>
      </c>
    </row>
    <row r="26" spans="5:25" x14ac:dyDescent="0.2">
      <c r="E26" s="23" t="s">
        <v>0</v>
      </c>
      <c r="F26" s="10">
        <v>21.25</v>
      </c>
      <c r="G26" s="10">
        <v>21.25</v>
      </c>
      <c r="H26" s="10">
        <v>21.25</v>
      </c>
      <c r="I26" s="10">
        <v>21.25</v>
      </c>
      <c r="J26" s="10">
        <v>11</v>
      </c>
      <c r="K26" s="10">
        <v>11</v>
      </c>
      <c r="L26" s="10">
        <v>11</v>
      </c>
      <c r="M26" s="10">
        <v>11</v>
      </c>
      <c r="N26" s="10">
        <v>21.25</v>
      </c>
      <c r="O26" s="10">
        <v>21.25</v>
      </c>
      <c r="P26" s="10">
        <v>21.25</v>
      </c>
      <c r="Q26" s="10">
        <v>21.25</v>
      </c>
      <c r="R26" s="10">
        <v>11</v>
      </c>
      <c r="S26" s="10">
        <v>11</v>
      </c>
      <c r="T26" s="10">
        <v>11</v>
      </c>
      <c r="U26" s="24">
        <v>11</v>
      </c>
      <c r="V26" s="2"/>
      <c r="W26" s="2"/>
      <c r="X26" s="2"/>
      <c r="Y26" s="2"/>
    </row>
    <row r="27" spans="5:25" x14ac:dyDescent="0.2">
      <c r="E27" s="23">
        <v>0</v>
      </c>
      <c r="F27" s="10">
        <f t="shared" ref="F27:U27" si="0">((F8*(5*20)*10^F9))/(5*30)</f>
        <v>1416666.6666666667</v>
      </c>
      <c r="G27" s="10">
        <f t="shared" si="0"/>
        <v>1416666.6666666667</v>
      </c>
      <c r="H27" s="10">
        <f t="shared" si="0"/>
        <v>1416666.6666666667</v>
      </c>
      <c r="I27" s="10">
        <f t="shared" si="0"/>
        <v>1416666.6666666667</v>
      </c>
      <c r="J27" s="10">
        <f t="shared" si="0"/>
        <v>733333.33333333337</v>
      </c>
      <c r="K27" s="10">
        <f t="shared" si="0"/>
        <v>733333.33333333337</v>
      </c>
      <c r="L27" s="10">
        <f t="shared" si="0"/>
        <v>733333.33333333337</v>
      </c>
      <c r="M27" s="10">
        <f t="shared" si="0"/>
        <v>733333.33333333337</v>
      </c>
      <c r="N27" s="10">
        <f t="shared" si="0"/>
        <v>1416666.6666666667</v>
      </c>
      <c r="O27" s="10">
        <f t="shared" si="0"/>
        <v>1416666.6666666667</v>
      </c>
      <c r="P27" s="10">
        <f t="shared" si="0"/>
        <v>1416666.6666666667</v>
      </c>
      <c r="Q27" s="10">
        <f t="shared" si="0"/>
        <v>1416666.6666666667</v>
      </c>
      <c r="R27" s="10">
        <f t="shared" si="0"/>
        <v>733333.33333333337</v>
      </c>
      <c r="S27" s="10">
        <f t="shared" si="0"/>
        <v>733333.33333333337</v>
      </c>
      <c r="T27" s="10">
        <f t="shared" si="0"/>
        <v>733333.33333333337</v>
      </c>
      <c r="U27" s="24">
        <f t="shared" si="0"/>
        <v>733333.33333333337</v>
      </c>
    </row>
    <row r="28" spans="5:25" x14ac:dyDescent="0.2">
      <c r="E28" s="23">
        <v>1</v>
      </c>
      <c r="F28" s="10">
        <f t="shared" ref="F28:T28" si="1">F10*(5*20)*10^F11</f>
        <v>10000000</v>
      </c>
      <c r="G28" s="10">
        <f t="shared" si="1"/>
        <v>7000000</v>
      </c>
      <c r="H28" s="10">
        <f t="shared" si="1"/>
        <v>11000000</v>
      </c>
      <c r="I28" s="10">
        <f t="shared" si="1"/>
        <v>11000000</v>
      </c>
      <c r="J28" s="10">
        <f t="shared" si="1"/>
        <v>2900</v>
      </c>
      <c r="K28" s="10">
        <f t="shared" si="1"/>
        <v>2500</v>
      </c>
      <c r="L28" s="10">
        <f t="shared" si="1"/>
        <v>3000</v>
      </c>
      <c r="M28" s="10">
        <f t="shared" si="1"/>
        <v>2700</v>
      </c>
      <c r="N28" s="10">
        <f>N10*(5*20)*10^N11</f>
        <v>8000000</v>
      </c>
      <c r="O28" s="10">
        <f t="shared" si="1"/>
        <v>6400000</v>
      </c>
      <c r="P28" s="10">
        <f t="shared" si="1"/>
        <v>8000000</v>
      </c>
      <c r="Q28" s="10">
        <f t="shared" si="1"/>
        <v>12000000</v>
      </c>
      <c r="R28" s="10">
        <f t="shared" si="1"/>
        <v>14000</v>
      </c>
      <c r="S28" s="10">
        <f t="shared" si="1"/>
        <v>8000</v>
      </c>
      <c r="T28" s="10">
        <f t="shared" si="1"/>
        <v>4000</v>
      </c>
      <c r="U28" s="24">
        <f>U10*(5*20)*10^U11</f>
        <v>6000</v>
      </c>
    </row>
    <row r="29" spans="5:25" x14ac:dyDescent="0.2">
      <c r="E29" s="23">
        <v>2</v>
      </c>
      <c r="F29" s="10" t="s">
        <v>33</v>
      </c>
      <c r="G29" s="10" t="s">
        <v>33</v>
      </c>
      <c r="H29" s="10" t="s">
        <v>33</v>
      </c>
      <c r="I29" s="10">
        <f>I12*(5*20)*10^I13</f>
        <v>370000000</v>
      </c>
      <c r="J29" s="10">
        <f t="shared" ref="J29:U29" si="2">J12*(5*20)*10^J13</f>
        <v>31000000</v>
      </c>
      <c r="K29" s="10">
        <f t="shared" si="2"/>
        <v>30000000</v>
      </c>
      <c r="L29" s="10">
        <f t="shared" si="2"/>
        <v>12000000</v>
      </c>
      <c r="M29" s="10">
        <f t="shared" si="2"/>
        <v>32000000</v>
      </c>
      <c r="N29" s="10">
        <f t="shared" si="2"/>
        <v>83000000</v>
      </c>
      <c r="O29" s="10">
        <f t="shared" si="2"/>
        <v>75000000</v>
      </c>
      <c r="P29" s="10">
        <f t="shared" si="2"/>
        <v>41000000</v>
      </c>
      <c r="Q29" s="10">
        <f t="shared" si="2"/>
        <v>56000000</v>
      </c>
      <c r="R29" s="10">
        <f t="shared" si="2"/>
        <v>39000000</v>
      </c>
      <c r="S29" s="10">
        <f t="shared" si="2"/>
        <v>16000000</v>
      </c>
      <c r="T29" s="10">
        <f t="shared" si="2"/>
        <v>25000000</v>
      </c>
      <c r="U29" s="24">
        <f t="shared" si="2"/>
        <v>44000000</v>
      </c>
    </row>
    <row r="30" spans="5:25" x14ac:dyDescent="0.2">
      <c r="E30" s="23">
        <v>3</v>
      </c>
      <c r="F30" s="10">
        <f t="shared" ref="F30:U30" si="3">F14*(5*20)*10^F15</f>
        <v>370000000</v>
      </c>
      <c r="G30" s="10">
        <f t="shared" si="3"/>
        <v>240000000</v>
      </c>
      <c r="H30" s="10">
        <f t="shared" si="3"/>
        <v>250000000</v>
      </c>
      <c r="I30" s="10">
        <f t="shared" si="3"/>
        <v>150000000</v>
      </c>
      <c r="J30" s="10">
        <f t="shared" si="3"/>
        <v>12000000</v>
      </c>
      <c r="K30" s="10">
        <f t="shared" si="3"/>
        <v>9800000</v>
      </c>
      <c r="L30" s="10">
        <f t="shared" si="3"/>
        <v>15000000</v>
      </c>
      <c r="M30" s="10">
        <f t="shared" si="3"/>
        <v>9000000</v>
      </c>
      <c r="N30" s="10">
        <f t="shared" si="3"/>
        <v>140000000</v>
      </c>
      <c r="O30" s="10">
        <f t="shared" si="3"/>
        <v>180000000</v>
      </c>
      <c r="P30" s="10">
        <f t="shared" si="3"/>
        <v>180000000</v>
      </c>
      <c r="Q30" s="10">
        <f t="shared" si="3"/>
        <v>190000000</v>
      </c>
      <c r="R30" s="10">
        <f t="shared" si="3"/>
        <v>6000000</v>
      </c>
      <c r="S30" s="10">
        <f t="shared" si="3"/>
        <v>8400000</v>
      </c>
      <c r="T30" s="10">
        <f t="shared" si="3"/>
        <v>4700000</v>
      </c>
      <c r="U30" s="24">
        <f t="shared" si="3"/>
        <v>7400000</v>
      </c>
    </row>
    <row r="31" spans="5:25" x14ac:dyDescent="0.2">
      <c r="E31" s="23">
        <v>6</v>
      </c>
      <c r="F31" s="10">
        <f t="shared" ref="F31:U31" si="4">F16*(5*20)*10^F17</f>
        <v>390000000</v>
      </c>
      <c r="G31" s="10">
        <f t="shared" si="4"/>
        <v>380000000</v>
      </c>
      <c r="H31" s="10">
        <f t="shared" si="4"/>
        <v>300000000</v>
      </c>
      <c r="I31" s="10">
        <f t="shared" si="4"/>
        <v>330000000</v>
      </c>
      <c r="J31" s="10">
        <f t="shared" si="4"/>
        <v>7700000</v>
      </c>
      <c r="K31" s="10">
        <f t="shared" si="4"/>
        <v>6400000</v>
      </c>
      <c r="L31" s="10">
        <f t="shared" si="4"/>
        <v>8900000</v>
      </c>
      <c r="M31" s="10">
        <f t="shared" si="4"/>
        <v>7400000</v>
      </c>
      <c r="N31" s="10">
        <f t="shared" si="4"/>
        <v>160000000</v>
      </c>
      <c r="O31" s="10">
        <f t="shared" si="4"/>
        <v>210000000</v>
      </c>
      <c r="P31" s="10">
        <f t="shared" si="4"/>
        <v>120000000</v>
      </c>
      <c r="Q31" s="10">
        <f t="shared" si="4"/>
        <v>210000000</v>
      </c>
      <c r="R31" s="10">
        <f t="shared" si="4"/>
        <v>7400000</v>
      </c>
      <c r="S31" s="10">
        <f t="shared" si="4"/>
        <v>9100000</v>
      </c>
      <c r="T31" s="10">
        <f t="shared" si="4"/>
        <v>6000000</v>
      </c>
      <c r="U31" s="24">
        <f t="shared" si="4"/>
        <v>7300000</v>
      </c>
    </row>
    <row r="32" spans="5:25" x14ac:dyDescent="0.2">
      <c r="E32" s="23">
        <v>7</v>
      </c>
      <c r="F32" s="10">
        <f t="shared" ref="F32:U32" si="5">F18*(5*20)*10^F19</f>
        <v>310000000</v>
      </c>
      <c r="G32" s="10">
        <f t="shared" si="5"/>
        <v>210000000</v>
      </c>
      <c r="H32" s="10">
        <f t="shared" si="5"/>
        <v>200000000</v>
      </c>
      <c r="I32" s="10">
        <f t="shared" si="5"/>
        <v>180000000</v>
      </c>
      <c r="J32" s="10">
        <f t="shared" si="5"/>
        <v>7600000</v>
      </c>
      <c r="K32" s="10">
        <f t="shared" si="5"/>
        <v>11000000</v>
      </c>
      <c r="L32" s="10">
        <f t="shared" si="5"/>
        <v>7800000</v>
      </c>
      <c r="M32" s="10">
        <f t="shared" si="5"/>
        <v>7600000</v>
      </c>
      <c r="N32" s="10">
        <f t="shared" si="5"/>
        <v>190000000</v>
      </c>
      <c r="O32" s="10">
        <f t="shared" si="5"/>
        <v>230000000</v>
      </c>
      <c r="P32" s="10">
        <f t="shared" si="5"/>
        <v>210000000</v>
      </c>
      <c r="Q32" s="10">
        <f t="shared" si="5"/>
        <v>150000000</v>
      </c>
      <c r="R32" s="10">
        <f t="shared" si="5"/>
        <v>14000000</v>
      </c>
      <c r="S32" s="10">
        <f t="shared" si="5"/>
        <v>14000000</v>
      </c>
      <c r="T32" s="10">
        <f t="shared" si="5"/>
        <v>12000000</v>
      </c>
      <c r="U32" s="24">
        <f t="shared" si="5"/>
        <v>8000000</v>
      </c>
    </row>
    <row r="33" spans="4:57" ht="16" thickBot="1" x14ac:dyDescent="0.25">
      <c r="E33" s="25">
        <v>8</v>
      </c>
      <c r="F33" s="26">
        <f t="shared" ref="F33:U33" si="6">F20*(5*20)*10^F21</f>
        <v>290000000</v>
      </c>
      <c r="G33" s="26">
        <f t="shared" si="6"/>
        <v>300000000</v>
      </c>
      <c r="H33" s="26">
        <f t="shared" si="6"/>
        <v>350000000</v>
      </c>
      <c r="I33" s="26">
        <f t="shared" si="6"/>
        <v>410000000</v>
      </c>
      <c r="J33" s="26">
        <f t="shared" si="6"/>
        <v>14000000</v>
      </c>
      <c r="K33" s="26">
        <f t="shared" si="6"/>
        <v>7400000</v>
      </c>
      <c r="L33" s="26">
        <f t="shared" si="6"/>
        <v>10000000</v>
      </c>
      <c r="M33" s="26">
        <f t="shared" si="6"/>
        <v>11000000</v>
      </c>
      <c r="N33" s="26">
        <f t="shared" si="6"/>
        <v>360000000</v>
      </c>
      <c r="O33" s="26">
        <f t="shared" si="6"/>
        <v>150000000</v>
      </c>
      <c r="P33" s="26">
        <f t="shared" si="6"/>
        <v>340000000</v>
      </c>
      <c r="Q33" s="26">
        <f t="shared" si="6"/>
        <v>70000000</v>
      </c>
      <c r="R33" s="26">
        <f t="shared" si="6"/>
        <v>20000000</v>
      </c>
      <c r="S33" s="26">
        <f t="shared" si="6"/>
        <v>4000000</v>
      </c>
      <c r="T33" s="26">
        <f t="shared" si="6"/>
        <v>1000000</v>
      </c>
      <c r="U33" s="27">
        <f t="shared" si="6"/>
        <v>6000000</v>
      </c>
    </row>
    <row r="39" spans="4:57" x14ac:dyDescent="0.2">
      <c r="P39" s="7"/>
    </row>
    <row r="40" spans="4:57" ht="16" x14ac:dyDescent="0.2">
      <c r="D40" s="1" t="s">
        <v>28</v>
      </c>
      <c r="E40" s="1" t="s">
        <v>27</v>
      </c>
      <c r="F40" s="1" t="s">
        <v>26</v>
      </c>
      <c r="G40" s="1" t="s">
        <v>25</v>
      </c>
      <c r="H40" s="1" t="s">
        <v>41</v>
      </c>
      <c r="I40" s="1" t="s">
        <v>34</v>
      </c>
      <c r="J40" s="1" t="s">
        <v>28</v>
      </c>
      <c r="K40" s="1" t="s">
        <v>6</v>
      </c>
      <c r="L40" s="1" t="s">
        <v>34</v>
      </c>
      <c r="M40" s="1" t="s">
        <v>35</v>
      </c>
      <c r="O40" s="1" t="s">
        <v>6</v>
      </c>
      <c r="P40" s="12" t="s">
        <v>39</v>
      </c>
      <c r="Q40" s="12" t="s">
        <v>40</v>
      </c>
      <c r="R40" s="2" t="s">
        <v>42</v>
      </c>
      <c r="S40" s="12" t="s">
        <v>43</v>
      </c>
      <c r="T40" s="12"/>
      <c r="U40" s="12" t="s">
        <v>28</v>
      </c>
      <c r="V40" s="12" t="s">
        <v>6</v>
      </c>
      <c r="W40" s="12" t="s">
        <v>34</v>
      </c>
      <c r="X40" s="12" t="s">
        <v>46</v>
      </c>
      <c r="Y40" s="12" t="s">
        <v>6</v>
      </c>
      <c r="Z40" s="12" t="s">
        <v>47</v>
      </c>
      <c r="AA40" s="12" t="s">
        <v>48</v>
      </c>
      <c r="AB40" s="12"/>
      <c r="AC40" s="2"/>
      <c r="AD40" s="2" t="s">
        <v>49</v>
      </c>
      <c r="AE40" s="2" t="s">
        <v>50</v>
      </c>
      <c r="AF40" s="2" t="s">
        <v>51</v>
      </c>
      <c r="AG40" s="2" t="s">
        <v>52</v>
      </c>
      <c r="AH40" s="2" t="s">
        <v>50</v>
      </c>
      <c r="AI40" s="2" t="s">
        <v>51</v>
      </c>
    </row>
    <row r="41" spans="4:57" ht="16" x14ac:dyDescent="0.2">
      <c r="D41" s="1" t="s">
        <v>29</v>
      </c>
      <c r="E41" s="1">
        <f>$E$24</f>
        <v>0</v>
      </c>
      <c r="F41" s="1">
        <f>$D$26</f>
        <v>0</v>
      </c>
      <c r="G41" s="1">
        <f>F27</f>
        <v>1416666.6666666667</v>
      </c>
      <c r="H41" s="1">
        <f>(G42-G41)</f>
        <v>8583333.333333334</v>
      </c>
      <c r="I41" s="1">
        <f>((F42-F41)*(G42-G41))/2+(F42-F41)*G41</f>
        <v>0</v>
      </c>
      <c r="J41" s="1" t="s">
        <v>29</v>
      </c>
      <c r="K41" s="1" t="s">
        <v>31</v>
      </c>
      <c r="L41" s="1">
        <f>SUM(I41:I46)</f>
        <v>2110000000</v>
      </c>
      <c r="M41" s="1">
        <f>AVERAGE(L41:L44)</f>
        <v>1762250000</v>
      </c>
      <c r="O41" s="1" t="s">
        <v>31</v>
      </c>
      <c r="P41" s="13" t="s">
        <v>8</v>
      </c>
      <c r="Q41" s="14">
        <f>MAX(G41:G47)</f>
        <v>390000000</v>
      </c>
      <c r="R41" s="1">
        <f>MAX(H41:H43)</f>
        <v>360000000</v>
      </c>
      <c r="S41" s="13">
        <v>1</v>
      </c>
      <c r="U41" s="1" t="s">
        <v>29</v>
      </c>
      <c r="V41" s="1" t="s">
        <v>31</v>
      </c>
      <c r="W41" s="1">
        <f>SUM(I41:I46)</f>
        <v>2110000000</v>
      </c>
      <c r="X41" s="1">
        <f>AVERAGE(W41:W44)</f>
        <v>1762250000</v>
      </c>
      <c r="Y41" s="1" t="s">
        <v>31</v>
      </c>
      <c r="Z41" s="1">
        <f>R41</f>
        <v>360000000</v>
      </c>
      <c r="AA41" s="1">
        <f>AVERAGE(Z41:Z44)</f>
        <v>242750000</v>
      </c>
      <c r="AC41" s="7"/>
      <c r="AD41" s="7"/>
      <c r="AE41" s="7"/>
      <c r="AF41" s="7"/>
      <c r="AG41" s="7"/>
      <c r="AH41" s="7"/>
      <c r="AI41" s="7"/>
    </row>
    <row r="42" spans="4:57" ht="17" thickBot="1" x14ac:dyDescent="0.25">
      <c r="D42" s="1" t="s">
        <v>29</v>
      </c>
      <c r="E42" s="1">
        <f t="shared" ref="E42:E47" si="7">$E$24</f>
        <v>0</v>
      </c>
      <c r="F42" s="1">
        <f>$D$27</f>
        <v>0</v>
      </c>
      <c r="G42" s="1">
        <f t="shared" ref="G42:G47" si="8">F28</f>
        <v>10000000</v>
      </c>
      <c r="H42" s="1">
        <f>(G44-G42)</f>
        <v>360000000</v>
      </c>
      <c r="I42" s="1">
        <f>((F44-F42)*(G44-G42))/2+(F44-F42)*G42</f>
        <v>380000000</v>
      </c>
      <c r="J42" s="1" t="s">
        <v>29</v>
      </c>
      <c r="K42" s="1" t="s">
        <v>31</v>
      </c>
      <c r="L42" s="1">
        <f>SUM(I48:I53)</f>
        <v>1697000000</v>
      </c>
      <c r="O42" s="1" t="s">
        <v>31</v>
      </c>
      <c r="P42" s="13" t="s">
        <v>9</v>
      </c>
      <c r="Q42" s="14">
        <f>MAX(G48:G54)</f>
        <v>380000000</v>
      </c>
      <c r="R42" s="1">
        <f>MAX(H48:H50)</f>
        <v>233000000</v>
      </c>
      <c r="S42" s="13">
        <v>1</v>
      </c>
      <c r="T42" s="13"/>
      <c r="U42" s="1" t="s">
        <v>29</v>
      </c>
      <c r="V42" s="1" t="s">
        <v>31</v>
      </c>
      <c r="W42" s="1">
        <f>SUM(I48:I53)</f>
        <v>1697000000</v>
      </c>
      <c r="Y42" s="1" t="s">
        <v>31</v>
      </c>
      <c r="Z42" s="1">
        <f t="shared" ref="Z42:Z56" si="9">R42</f>
        <v>233000000</v>
      </c>
      <c r="AC42" s="7"/>
      <c r="AD42" s="7"/>
      <c r="AE42" s="7"/>
      <c r="AF42" s="7"/>
      <c r="AG42" s="7"/>
      <c r="AH42" s="7"/>
      <c r="AI42" s="7"/>
    </row>
    <row r="43" spans="4:57" ht="16" x14ac:dyDescent="0.2">
      <c r="D43" s="1" t="s">
        <v>29</v>
      </c>
      <c r="E43" s="1">
        <f t="shared" si="7"/>
        <v>0</v>
      </c>
      <c r="F43" s="1" t="s">
        <v>33</v>
      </c>
      <c r="G43" s="1" t="str">
        <f t="shared" si="8"/>
        <v>NA</v>
      </c>
      <c r="I43" s="1">
        <f>((F45-F44)*(G45-G44))/2+(F45-F44)*G44</f>
        <v>380000000</v>
      </c>
      <c r="J43" s="1" t="s">
        <v>29</v>
      </c>
      <c r="K43" s="1" t="s">
        <v>31</v>
      </c>
      <c r="L43" s="1">
        <f>SUM(I55:I60)</f>
        <v>1561000000</v>
      </c>
      <c r="O43" s="1" t="s">
        <v>31</v>
      </c>
      <c r="P43" s="13" t="s">
        <v>10</v>
      </c>
      <c r="Q43" s="14">
        <f>MAX(G55:G61)</f>
        <v>350000000</v>
      </c>
      <c r="R43" s="1">
        <f>MAX(H55:H57)</f>
        <v>239000000</v>
      </c>
      <c r="S43" s="13">
        <v>1</v>
      </c>
      <c r="T43" s="13"/>
      <c r="U43" s="1" t="s">
        <v>29</v>
      </c>
      <c r="V43" s="1" t="s">
        <v>31</v>
      </c>
      <c r="W43" s="1">
        <f>SUM(I55:I60)</f>
        <v>1561000000</v>
      </c>
      <c r="Y43" s="1" t="s">
        <v>31</v>
      </c>
      <c r="Z43" s="1">
        <f t="shared" si="9"/>
        <v>239000000</v>
      </c>
      <c r="AC43" s="7" t="s">
        <v>36</v>
      </c>
      <c r="AD43" s="7">
        <f>LOG10(X49/X41)</f>
        <v>-0.24020091736452751</v>
      </c>
      <c r="AE43" s="7">
        <f>AD43*2</f>
        <v>-0.48040183472905501</v>
      </c>
      <c r="AF43" s="15" t="s">
        <v>53</v>
      </c>
      <c r="AG43" s="7">
        <f>LOG10(AA49/AA41)</f>
        <v>-0.17058028500954336</v>
      </c>
      <c r="AH43" s="7">
        <f>AG43*2</f>
        <v>-0.34116057001908673</v>
      </c>
      <c r="AI43" s="7">
        <v>0.14099999999999999</v>
      </c>
      <c r="AM43" s="1" t="s">
        <v>27</v>
      </c>
      <c r="AN43" s="1" t="s">
        <v>26</v>
      </c>
      <c r="AO43" s="1" t="s">
        <v>80</v>
      </c>
      <c r="AP43" s="1" t="s">
        <v>81</v>
      </c>
      <c r="AR43" s="1" t="s">
        <v>34</v>
      </c>
      <c r="AS43" s="1" t="s">
        <v>28</v>
      </c>
      <c r="AT43" s="1" t="s">
        <v>6</v>
      </c>
      <c r="AU43" s="1" t="s">
        <v>82</v>
      </c>
      <c r="AV43" s="1" t="s">
        <v>35</v>
      </c>
      <c r="AW43" s="1" t="s">
        <v>83</v>
      </c>
      <c r="AX43" s="1" t="s">
        <v>81</v>
      </c>
      <c r="AY43" s="1" t="s">
        <v>35</v>
      </c>
      <c r="AZ43" s="1" t="s">
        <v>84</v>
      </c>
      <c r="BB43" s="9" t="s">
        <v>6</v>
      </c>
      <c r="BC43" s="18" t="s">
        <v>85</v>
      </c>
      <c r="BD43" s="18" t="s">
        <v>86</v>
      </c>
      <c r="BE43" s="11" t="s">
        <v>87</v>
      </c>
    </row>
    <row r="44" spans="4:57" ht="17" thickBot="1" x14ac:dyDescent="0.25">
      <c r="D44" s="1" t="s">
        <v>29</v>
      </c>
      <c r="E44" s="1">
        <f t="shared" si="7"/>
        <v>0</v>
      </c>
      <c r="F44" s="1">
        <f>E$29</f>
        <v>2</v>
      </c>
      <c r="G44" s="1">
        <f t="shared" si="8"/>
        <v>370000000</v>
      </c>
      <c r="I44" s="1">
        <f t="shared" ref="I44" si="10">((F46-F45)*(G46-G45))/2+(F46-F45)*G45</f>
        <v>1050000000</v>
      </c>
      <c r="J44" s="1" t="s">
        <v>29</v>
      </c>
      <c r="K44" s="1" t="s">
        <v>31</v>
      </c>
      <c r="L44" s="1">
        <f>SUM(I62:I67)</f>
        <v>1681000000</v>
      </c>
      <c r="O44" s="1" t="s">
        <v>31</v>
      </c>
      <c r="P44" s="13" t="s">
        <v>11</v>
      </c>
      <c r="Q44" s="14">
        <f>MAX(G62:G68)</f>
        <v>410000000</v>
      </c>
      <c r="R44" s="1">
        <f>MAX(H62:H64)</f>
        <v>139000000</v>
      </c>
      <c r="S44" s="13">
        <v>1</v>
      </c>
      <c r="T44" s="13"/>
      <c r="U44" s="1" t="s">
        <v>29</v>
      </c>
      <c r="V44" s="1" t="s">
        <v>31</v>
      </c>
      <c r="W44" s="1">
        <f>SUM(I62:I67)</f>
        <v>1681000000</v>
      </c>
      <c r="Y44" s="1" t="s">
        <v>31</v>
      </c>
      <c r="Z44" s="1">
        <f t="shared" si="9"/>
        <v>139000000</v>
      </c>
      <c r="AC44" s="7" t="s">
        <v>37</v>
      </c>
      <c r="AD44" s="7">
        <f>LOG10(X53/X45)</f>
        <v>4.5183127506344907E-2</v>
      </c>
      <c r="AE44" s="7">
        <f>AD44*2</f>
        <v>9.0366255012689814E-2</v>
      </c>
      <c r="AF44" s="15">
        <v>0.69899999999999995</v>
      </c>
      <c r="AG44" s="7">
        <f>LOG10(AA53/AA45)</f>
        <v>-0.23803908449939565</v>
      </c>
      <c r="AH44" s="7">
        <f>AG44*2</f>
        <v>-0.4760781689987913</v>
      </c>
      <c r="AI44" s="15" t="s">
        <v>44</v>
      </c>
      <c r="AM44" s="1" t="s">
        <v>8</v>
      </c>
      <c r="AN44" s="1">
        <v>0</v>
      </c>
      <c r="AO44" s="1">
        <v>8.1999999999999993</v>
      </c>
      <c r="AP44" s="1">
        <v>100</v>
      </c>
      <c r="AR44" s="1">
        <v>96.913580246913568</v>
      </c>
      <c r="AS44" s="1" t="s">
        <v>31</v>
      </c>
      <c r="AT44" s="1" t="s">
        <v>8</v>
      </c>
      <c r="AU44" s="1">
        <v>117.59309661425561</v>
      </c>
      <c r="AV44" s="1">
        <v>130.29516373192644</v>
      </c>
      <c r="AW44" s="1">
        <v>142.81111721038485</v>
      </c>
      <c r="AX44" s="1">
        <v>85.518867302396956</v>
      </c>
      <c r="AY44" s="1">
        <v>130.29516373192644</v>
      </c>
      <c r="AZ44" s="1">
        <v>9.9411360667731419</v>
      </c>
      <c r="BB44" s="5" t="s">
        <v>88</v>
      </c>
      <c r="BC44" s="19">
        <v>164.50859613235096</v>
      </c>
      <c r="BD44" s="19">
        <v>118.33917162396983</v>
      </c>
      <c r="BE44" s="6">
        <v>6.9580059046271421</v>
      </c>
    </row>
    <row r="45" spans="4:57" ht="16" x14ac:dyDescent="0.2">
      <c r="D45" s="1" t="s">
        <v>29</v>
      </c>
      <c r="E45" s="1">
        <f t="shared" si="7"/>
        <v>0</v>
      </c>
      <c r="F45" s="1">
        <f>E$30</f>
        <v>3</v>
      </c>
      <c r="G45" s="1">
        <f t="shared" si="8"/>
        <v>390000000</v>
      </c>
      <c r="I45" s="1">
        <f>((F47-F46)*(G47-G46))/2+(F47-F46)*G46</f>
        <v>300000000</v>
      </c>
      <c r="J45" s="1" t="s">
        <v>29</v>
      </c>
      <c r="K45" s="1" t="s">
        <v>32</v>
      </c>
      <c r="L45" s="1">
        <f>SUM(I69:I74)</f>
        <v>74602900</v>
      </c>
      <c r="M45" s="1">
        <f>AVERAGE(L45:L48)</f>
        <v>69477775</v>
      </c>
      <c r="O45" s="1" t="s">
        <v>32</v>
      </c>
      <c r="P45" s="13" t="s">
        <v>12</v>
      </c>
      <c r="Q45" s="14">
        <f>MAX(G69:G76)</f>
        <v>31000000</v>
      </c>
      <c r="R45" s="1">
        <f>MAX(H69:H71)</f>
        <v>11997100</v>
      </c>
      <c r="S45" s="13">
        <v>1</v>
      </c>
      <c r="T45" s="13"/>
      <c r="U45" s="1" t="s">
        <v>29</v>
      </c>
      <c r="V45" s="1" t="s">
        <v>32</v>
      </c>
      <c r="W45" s="1">
        <f>SUM(I69:I74)</f>
        <v>74602900</v>
      </c>
      <c r="X45" s="1">
        <f>AVERAGE(W45:W48)</f>
        <v>69477775</v>
      </c>
      <c r="Y45" s="1" t="s">
        <v>32</v>
      </c>
      <c r="Z45" s="1">
        <f t="shared" si="9"/>
        <v>11997100</v>
      </c>
      <c r="AA45" s="1">
        <f>AVERAGE(Z45:Z48)</f>
        <v>11447225</v>
      </c>
      <c r="AM45" s="1" t="s">
        <v>8</v>
      </c>
      <c r="AN45" s="1">
        <v>1</v>
      </c>
      <c r="AO45" s="1" t="s">
        <v>97</v>
      </c>
      <c r="AP45" s="1">
        <v>93.827160493827151</v>
      </c>
      <c r="AR45" s="1">
        <v>96.913580246913568</v>
      </c>
      <c r="AS45" s="1" t="s">
        <v>31</v>
      </c>
      <c r="AT45" s="1" t="s">
        <v>9</v>
      </c>
      <c r="AU45" s="1">
        <v>132.04343977164024</v>
      </c>
      <c r="AW45" s="1">
        <v>157.26146036776947</v>
      </c>
      <c r="AX45" s="1">
        <v>94.172094047552719</v>
      </c>
    </row>
    <row r="46" spans="4:57" ht="16" x14ac:dyDescent="0.2">
      <c r="D46" s="1" t="s">
        <v>29</v>
      </c>
      <c r="E46" s="1">
        <f t="shared" si="7"/>
        <v>0</v>
      </c>
      <c r="F46" s="1">
        <f>E$31</f>
        <v>6</v>
      </c>
      <c r="G46" s="1">
        <f t="shared" si="8"/>
        <v>310000000</v>
      </c>
      <c r="J46" s="1" t="s">
        <v>29</v>
      </c>
      <c r="K46" s="1" t="s">
        <v>32</v>
      </c>
      <c r="L46" s="1">
        <f>SUM(I76:I81)</f>
        <v>73402500</v>
      </c>
      <c r="O46" s="1" t="s">
        <v>32</v>
      </c>
      <c r="P46" s="13" t="s">
        <v>13</v>
      </c>
      <c r="Q46" s="14">
        <f>MAX(G76:G82)</f>
        <v>30000000</v>
      </c>
      <c r="R46" s="1">
        <f>MAX(H76:H78)</f>
        <v>9797500</v>
      </c>
      <c r="S46" s="13">
        <v>1</v>
      </c>
      <c r="T46" s="13"/>
      <c r="U46" s="1" t="s">
        <v>29</v>
      </c>
      <c r="V46" s="1" t="s">
        <v>32</v>
      </c>
      <c r="W46" s="1">
        <f>SUM(I76:I81)</f>
        <v>73402500</v>
      </c>
      <c r="Y46" s="1" t="s">
        <v>32</v>
      </c>
      <c r="Z46" s="1">
        <f t="shared" si="9"/>
        <v>9797500</v>
      </c>
      <c r="AM46" s="1" t="s">
        <v>8</v>
      </c>
      <c r="AN46" s="1">
        <v>2</v>
      </c>
      <c r="AO46" s="1" t="s">
        <v>97</v>
      </c>
      <c r="AP46" s="1">
        <v>100</v>
      </c>
      <c r="AR46" s="1">
        <v>100.67567567567568</v>
      </c>
      <c r="AS46" s="1" t="s">
        <v>31</v>
      </c>
      <c r="AT46" s="1" t="s">
        <v>10</v>
      </c>
      <c r="AU46" s="1">
        <v>129.76844322590023</v>
      </c>
      <c r="AW46" s="1">
        <v>154.98646382202946</v>
      </c>
      <c r="AX46" s="1">
        <v>92.809769240430455</v>
      </c>
    </row>
    <row r="47" spans="4:57" ht="16" x14ac:dyDescent="0.2">
      <c r="D47" s="1" t="s">
        <v>29</v>
      </c>
      <c r="E47" s="1">
        <f t="shared" si="7"/>
        <v>0</v>
      </c>
      <c r="F47" s="1">
        <f>E$32</f>
        <v>7</v>
      </c>
      <c r="G47" s="1">
        <f t="shared" si="8"/>
        <v>290000000</v>
      </c>
      <c r="J47" s="1" t="s">
        <v>29</v>
      </c>
      <c r="K47" s="1" t="s">
        <v>32</v>
      </c>
      <c r="L47" s="1">
        <f>SUM(I83:I88)</f>
        <v>57903000</v>
      </c>
      <c r="O47" s="1" t="s">
        <v>32</v>
      </c>
      <c r="P47" s="13" t="s">
        <v>14</v>
      </c>
      <c r="Q47" s="14">
        <f>MAX(G83:G89)</f>
        <v>15000000</v>
      </c>
      <c r="R47" s="1">
        <f>MAX(H83:H85)</f>
        <v>14997000</v>
      </c>
      <c r="S47" s="13">
        <v>1</v>
      </c>
      <c r="U47" s="1" t="s">
        <v>29</v>
      </c>
      <c r="V47" s="1" t="s">
        <v>32</v>
      </c>
      <c r="W47" s="1">
        <f>SUM(I83:I88)</f>
        <v>57903000</v>
      </c>
      <c r="Y47" s="1" t="s">
        <v>32</v>
      </c>
      <c r="Z47" s="1">
        <f t="shared" si="9"/>
        <v>14997000</v>
      </c>
      <c r="AM47" s="1" t="s">
        <v>8</v>
      </c>
      <c r="AN47" s="1">
        <v>3</v>
      </c>
      <c r="AO47" s="1" t="s">
        <v>104</v>
      </c>
      <c r="AP47" s="1">
        <v>101.35135135135134</v>
      </c>
      <c r="AR47" s="1">
        <v>253.43547773125235</v>
      </c>
      <c r="AS47" s="1" t="s">
        <v>31</v>
      </c>
      <c r="AT47" s="1" t="s">
        <v>11</v>
      </c>
      <c r="AU47" s="1">
        <v>141.77567531590967</v>
      </c>
      <c r="AW47" s="1">
        <v>166.9936959120389</v>
      </c>
      <c r="AX47" s="1">
        <v>100</v>
      </c>
    </row>
    <row r="48" spans="4:57" ht="16" x14ac:dyDescent="0.2">
      <c r="D48" s="1" t="s">
        <v>29</v>
      </c>
      <c r="E48" s="1">
        <f>$F$24</f>
        <v>0</v>
      </c>
      <c r="F48" s="1">
        <f>$D$26</f>
        <v>0</v>
      </c>
      <c r="G48" s="1">
        <f>G27</f>
        <v>1416666.6666666667</v>
      </c>
      <c r="H48" s="1">
        <f>(G49-G48)</f>
        <v>5583333.333333333</v>
      </c>
      <c r="I48" s="1">
        <f>((F49-F48)*(G49-G48))/2+(F49-F48)*G48</f>
        <v>0</v>
      </c>
      <c r="J48" s="1" t="s">
        <v>29</v>
      </c>
      <c r="K48" s="1" t="s">
        <v>32</v>
      </c>
      <c r="L48" s="1">
        <f>SUM(I90:I95)</f>
        <v>72002700</v>
      </c>
      <c r="O48" s="1" t="s">
        <v>32</v>
      </c>
      <c r="P48" s="13" t="s">
        <v>15</v>
      </c>
      <c r="Q48" s="14">
        <f>MAX(G90:G96)</f>
        <v>32000000</v>
      </c>
      <c r="R48" s="1">
        <f>MAX(H90:H92)</f>
        <v>8997300</v>
      </c>
      <c r="S48" s="13">
        <v>1</v>
      </c>
      <c r="U48" s="1" t="s">
        <v>29</v>
      </c>
      <c r="V48" s="1" t="s">
        <v>32</v>
      </c>
      <c r="W48" s="1">
        <f>SUM(I90:I95)</f>
        <v>72002700</v>
      </c>
      <c r="Y48" s="1" t="s">
        <v>32</v>
      </c>
      <c r="Z48" s="1">
        <f t="shared" si="9"/>
        <v>8997300</v>
      </c>
      <c r="AM48" s="1" t="s">
        <v>8</v>
      </c>
      <c r="AN48" s="1">
        <v>6</v>
      </c>
      <c r="AO48" s="1" t="s">
        <v>109</v>
      </c>
      <c r="AP48" s="1">
        <v>67.605633802816897</v>
      </c>
      <c r="AR48" s="1">
        <v>66.669949768541315</v>
      </c>
      <c r="AS48" s="1" t="s">
        <v>32</v>
      </c>
      <c r="AT48" s="1" t="s">
        <v>12</v>
      </c>
      <c r="AU48" s="1">
        <v>25.218020596129236</v>
      </c>
      <c r="AV48" s="1">
        <v>34.213432400424523</v>
      </c>
      <c r="AW48" s="1">
        <v>50.436041192258472</v>
      </c>
      <c r="AX48" s="1">
        <v>30.202362380688193</v>
      </c>
      <c r="AY48" s="1">
        <v>34.213432400424523</v>
      </c>
      <c r="AZ48" s="1">
        <v>6.4175083503940664</v>
      </c>
    </row>
    <row r="49" spans="4:52" ht="16" x14ac:dyDescent="0.2">
      <c r="D49" s="1" t="s">
        <v>29</v>
      </c>
      <c r="E49" s="1">
        <f t="shared" ref="E49:E54" si="11">$F$24</f>
        <v>0</v>
      </c>
      <c r="F49" s="1">
        <f>$D$27</f>
        <v>0</v>
      </c>
      <c r="G49" s="1">
        <f t="shared" ref="G49:G54" si="12">G28</f>
        <v>7000000</v>
      </c>
      <c r="H49" s="1">
        <f>(G51-G49)</f>
        <v>233000000</v>
      </c>
      <c r="I49" s="1">
        <f>((F51-F49)*(G51-G49))/2+(F51-F49)*G49</f>
        <v>247000000</v>
      </c>
      <c r="J49" s="1" t="s">
        <v>30</v>
      </c>
      <c r="K49" s="1" t="s">
        <v>36</v>
      </c>
      <c r="L49" s="1">
        <f>SUM(I97:I102)</f>
        <v>1041000000</v>
      </c>
      <c r="M49" s="1">
        <f>AVERAGE(L49:L52)</f>
        <v>1013600000</v>
      </c>
      <c r="O49" s="1" t="s">
        <v>36</v>
      </c>
      <c r="P49" s="13" t="s">
        <v>16</v>
      </c>
      <c r="Q49" s="14">
        <f>MAX(G97:G103)</f>
        <v>360000000</v>
      </c>
      <c r="R49" s="1">
        <f>MAX(H97:H99)</f>
        <v>132000000</v>
      </c>
      <c r="S49" s="13">
        <v>1</v>
      </c>
      <c r="U49" s="1" t="s">
        <v>30</v>
      </c>
      <c r="V49" s="1" t="s">
        <v>36</v>
      </c>
      <c r="W49" s="1">
        <f>SUM(I97:I102)</f>
        <v>1041000000</v>
      </c>
      <c r="X49" s="1">
        <f>AVERAGE(W49:W52)</f>
        <v>1013600000</v>
      </c>
      <c r="Y49" s="1" t="s">
        <v>36</v>
      </c>
      <c r="Z49" s="1">
        <f t="shared" si="9"/>
        <v>132000000</v>
      </c>
      <c r="AA49" s="1">
        <f>AVERAGE(Z49:Z52)</f>
        <v>163900000</v>
      </c>
      <c r="AM49" s="1" t="s">
        <v>8</v>
      </c>
      <c r="AN49" s="1">
        <v>7</v>
      </c>
      <c r="AO49" s="1" t="s">
        <v>110</v>
      </c>
      <c r="AP49" s="1">
        <v>65.734265734265733</v>
      </c>
      <c r="AR49" s="1">
        <v>67.798639716447937</v>
      </c>
      <c r="AS49" s="1" t="s">
        <v>32</v>
      </c>
      <c r="AT49" s="1" t="s">
        <v>13</v>
      </c>
      <c r="AU49" s="1">
        <v>37.035070067317974</v>
      </c>
      <c r="AW49" s="1">
        <v>62.25309066344721</v>
      </c>
      <c r="AX49" s="1">
        <v>37.27870703349064</v>
      </c>
    </row>
    <row r="50" spans="4:52" ht="16" x14ac:dyDescent="0.2">
      <c r="D50" s="1" t="s">
        <v>29</v>
      </c>
      <c r="E50" s="1">
        <f t="shared" si="11"/>
        <v>0</v>
      </c>
      <c r="F50" s="1" t="s">
        <v>33</v>
      </c>
      <c r="G50" s="1" t="s">
        <v>33</v>
      </c>
      <c r="I50" s="1">
        <f>((F52-F51)*(G52-G51))/2+(F52-F51)*G51</f>
        <v>310000000</v>
      </c>
      <c r="J50" s="1" t="s">
        <v>30</v>
      </c>
      <c r="K50" s="1" t="s">
        <v>36</v>
      </c>
      <c r="L50" s="1">
        <f>SUM(I104:I109)</f>
        <v>1126400000</v>
      </c>
      <c r="O50" s="1" t="s">
        <v>36</v>
      </c>
      <c r="P50" s="13" t="s">
        <v>17</v>
      </c>
      <c r="Q50" s="14">
        <f>MAX(G104:G110)</f>
        <v>230000000</v>
      </c>
      <c r="R50" s="1">
        <f>MAX(H104:H106)</f>
        <v>173600000</v>
      </c>
      <c r="S50" s="13">
        <v>1</v>
      </c>
      <c r="U50" s="1" t="s">
        <v>30</v>
      </c>
      <c r="V50" s="1" t="s">
        <v>36</v>
      </c>
      <c r="W50" s="1">
        <f>SUM(I104:I109)</f>
        <v>1126400000</v>
      </c>
      <c r="Y50" s="1" t="s">
        <v>36</v>
      </c>
      <c r="Z50" s="1">
        <f t="shared" si="9"/>
        <v>173600000</v>
      </c>
      <c r="AM50" s="1" t="s">
        <v>8</v>
      </c>
      <c r="AN50" s="1">
        <v>8</v>
      </c>
      <c r="AO50" s="1">
        <v>5.0999999999999996</v>
      </c>
      <c r="AP50" s="1">
        <v>69.863013698630141</v>
      </c>
      <c r="AS50" s="1" t="s">
        <v>32</v>
      </c>
      <c r="AT50" s="1" t="s">
        <v>14</v>
      </c>
      <c r="AU50" s="1">
        <v>34.506001656114563</v>
      </c>
      <c r="AW50" s="1">
        <v>59.724022252243799</v>
      </c>
      <c r="AX50" s="1">
        <v>35.764237641463076</v>
      </c>
    </row>
    <row r="51" spans="4:52" ht="16" x14ac:dyDescent="0.2">
      <c r="D51" s="1" t="s">
        <v>29</v>
      </c>
      <c r="E51" s="1">
        <f t="shared" si="11"/>
        <v>0</v>
      </c>
      <c r="F51" s="1">
        <f>E$29</f>
        <v>2</v>
      </c>
      <c r="G51" s="1">
        <f t="shared" si="12"/>
        <v>240000000</v>
      </c>
      <c r="I51" s="1">
        <f t="shared" ref="I51" si="13">((F53-F52)*(G53-G52))/2+(F53-F52)*G52</f>
        <v>885000000</v>
      </c>
      <c r="J51" s="1" t="s">
        <v>30</v>
      </c>
      <c r="K51" s="1" t="s">
        <v>36</v>
      </c>
      <c r="L51" s="1">
        <f>SUM(I111:I116)</f>
        <v>969000000</v>
      </c>
      <c r="O51" s="1" t="s">
        <v>36</v>
      </c>
      <c r="P51" s="13" t="s">
        <v>18</v>
      </c>
      <c r="Q51" s="14">
        <f>MAX(G111:G117)</f>
        <v>340000000</v>
      </c>
      <c r="R51" s="1">
        <f>MAX(H111:H113)</f>
        <v>172000000</v>
      </c>
      <c r="S51" s="13">
        <v>1</v>
      </c>
      <c r="U51" s="1" t="s">
        <v>30</v>
      </c>
      <c r="V51" s="1" t="s">
        <v>36</v>
      </c>
      <c r="W51" s="1">
        <f>SUM(I111:I116)</f>
        <v>969000000</v>
      </c>
      <c r="Y51" s="1" t="s">
        <v>36</v>
      </c>
      <c r="Z51" s="1">
        <f t="shared" si="9"/>
        <v>172000000</v>
      </c>
      <c r="AM51" s="1" t="s">
        <v>9</v>
      </c>
      <c r="AN51" s="1">
        <v>0</v>
      </c>
      <c r="AO51" s="1">
        <v>8.1999999999999993</v>
      </c>
      <c r="AP51" s="1">
        <v>100</v>
      </c>
      <c r="AR51" s="1">
        <v>94.444444444444457</v>
      </c>
      <c r="AS51" s="1" t="s">
        <v>32</v>
      </c>
      <c r="AT51" s="1" t="s">
        <v>15</v>
      </c>
      <c r="AU51" s="1">
        <v>40.094637282136318</v>
      </c>
      <c r="AW51" s="1">
        <v>65.312657878265554</v>
      </c>
      <c r="AX51" s="1">
        <v>39.110852371737373</v>
      </c>
    </row>
    <row r="52" spans="4:52" ht="16" x14ac:dyDescent="0.2">
      <c r="D52" s="1" t="s">
        <v>29</v>
      </c>
      <c r="E52" s="1">
        <f t="shared" si="11"/>
        <v>0</v>
      </c>
      <c r="F52" s="1">
        <f>E$30</f>
        <v>3</v>
      </c>
      <c r="G52" s="1">
        <f t="shared" si="12"/>
        <v>380000000</v>
      </c>
      <c r="I52" s="1">
        <f>((F54-F53)*(G54-G53))/2+(F54-F53)*G53</f>
        <v>255000000</v>
      </c>
      <c r="J52" s="1" t="s">
        <v>30</v>
      </c>
      <c r="K52" s="1" t="s">
        <v>36</v>
      </c>
      <c r="L52" s="1">
        <f>SUM(I118:I123)</f>
        <v>918000000</v>
      </c>
      <c r="O52" s="1" t="s">
        <v>36</v>
      </c>
      <c r="P52" s="13" t="s">
        <v>19</v>
      </c>
      <c r="Q52" s="14">
        <f>MAX(G118:G124)</f>
        <v>210000000</v>
      </c>
      <c r="R52" s="1">
        <f>MAX(H118:H120)</f>
        <v>178000000</v>
      </c>
      <c r="S52" s="13">
        <v>1</v>
      </c>
      <c r="U52" s="1" t="s">
        <v>30</v>
      </c>
      <c r="V52" s="1" t="s">
        <v>36</v>
      </c>
      <c r="W52" s="1">
        <f>SUM(I118:I123)</f>
        <v>918000000</v>
      </c>
      <c r="Y52" s="1" t="s">
        <v>36</v>
      </c>
      <c r="Z52" s="1">
        <f t="shared" si="9"/>
        <v>178000000</v>
      </c>
      <c r="AM52" s="1" t="s">
        <v>9</v>
      </c>
      <c r="AN52" s="1">
        <v>1</v>
      </c>
      <c r="AO52" s="1" t="s">
        <v>98</v>
      </c>
      <c r="AP52" s="1">
        <v>88.8888888888889</v>
      </c>
      <c r="AR52" s="1">
        <v>95.760233918128662</v>
      </c>
      <c r="AS52" s="1" t="s">
        <v>89</v>
      </c>
      <c r="AT52" s="1" t="s">
        <v>90</v>
      </c>
      <c r="AU52" s="1">
        <v>109.97642034796218</v>
      </c>
      <c r="AV52" s="1">
        <v>118.33917162396983</v>
      </c>
      <c r="AW52" s="1">
        <v>135.19444094409141</v>
      </c>
      <c r="AX52" s="1">
        <v>80.95781113515973</v>
      </c>
      <c r="AY52" s="1">
        <v>118.33917162396983</v>
      </c>
      <c r="AZ52" s="1">
        <v>6.9580059046271421</v>
      </c>
    </row>
    <row r="53" spans="4:52" ht="16" x14ac:dyDescent="0.2">
      <c r="D53" s="1" t="s">
        <v>29</v>
      </c>
      <c r="E53" s="1">
        <f t="shared" si="11"/>
        <v>0</v>
      </c>
      <c r="F53" s="1">
        <f>E$31</f>
        <v>6</v>
      </c>
      <c r="G53" s="1">
        <f t="shared" si="12"/>
        <v>210000000</v>
      </c>
      <c r="J53" s="1" t="s">
        <v>30</v>
      </c>
      <c r="K53" s="1" t="s">
        <v>37</v>
      </c>
      <c r="L53" s="1">
        <f>SUM(I125:I130)</f>
        <v>94814000</v>
      </c>
      <c r="M53" s="1">
        <f>AVERAGE(L53:L56)</f>
        <v>77095500</v>
      </c>
      <c r="O53" s="1" t="s">
        <v>37</v>
      </c>
      <c r="P53" s="13" t="s">
        <v>20</v>
      </c>
      <c r="Q53" s="14">
        <f>MAX(G125:G131)</f>
        <v>39000000</v>
      </c>
      <c r="R53" s="1">
        <f>MAX(H125:H127)</f>
        <v>5986000</v>
      </c>
      <c r="S53" s="13">
        <v>1</v>
      </c>
      <c r="U53" s="1" t="s">
        <v>30</v>
      </c>
      <c r="V53" s="1" t="s">
        <v>37</v>
      </c>
      <c r="W53" s="1">
        <f>SUM(I125:I130)</f>
        <v>94814000</v>
      </c>
      <c r="X53" s="1">
        <f>AVERAGE(W53:W56)</f>
        <v>77095500</v>
      </c>
      <c r="Y53" s="1" t="s">
        <v>37</v>
      </c>
      <c r="Z53" s="1">
        <f t="shared" si="9"/>
        <v>5986000</v>
      </c>
      <c r="AA53" s="1">
        <f>AVERAGE(Z53:Z56)</f>
        <v>6617000</v>
      </c>
      <c r="AM53" s="1" t="s">
        <v>9</v>
      </c>
      <c r="AN53" s="1">
        <v>2</v>
      </c>
      <c r="AO53" s="1" t="s">
        <v>101</v>
      </c>
      <c r="AP53" s="1">
        <v>102.63157894736842</v>
      </c>
      <c r="AR53" s="1">
        <v>98.613086770981511</v>
      </c>
      <c r="AS53" s="1" t="s">
        <v>89</v>
      </c>
      <c r="AT53" s="1" t="s">
        <v>91</v>
      </c>
      <c r="AU53" s="1">
        <v>121.98384499497104</v>
      </c>
      <c r="AW53" s="1">
        <v>147.20186559110027</v>
      </c>
      <c r="AX53" s="1">
        <v>88.148157202674497</v>
      </c>
    </row>
    <row r="54" spans="4:52" ht="16" x14ac:dyDescent="0.2">
      <c r="D54" s="1" t="s">
        <v>29</v>
      </c>
      <c r="E54" s="1">
        <f t="shared" si="11"/>
        <v>0</v>
      </c>
      <c r="F54" s="1">
        <f>E$32</f>
        <v>7</v>
      </c>
      <c r="G54" s="1">
        <f t="shared" si="12"/>
        <v>300000000</v>
      </c>
      <c r="J54" s="1" t="s">
        <v>30</v>
      </c>
      <c r="K54" s="1" t="s">
        <v>37</v>
      </c>
      <c r="L54" s="1">
        <f>SUM(I132:I137)</f>
        <v>68408000</v>
      </c>
      <c r="O54" s="1" t="s">
        <v>37</v>
      </c>
      <c r="P54" s="13" t="s">
        <v>21</v>
      </c>
      <c r="Q54" s="14">
        <f>MAX(G132:G138)</f>
        <v>16000000</v>
      </c>
      <c r="R54" s="1">
        <f>MAX(H132:H134)</f>
        <v>8392000</v>
      </c>
      <c r="S54" s="13">
        <v>1</v>
      </c>
      <c r="U54" s="1" t="s">
        <v>30</v>
      </c>
      <c r="V54" s="1" t="s">
        <v>37</v>
      </c>
      <c r="W54" s="1">
        <f>SUM(I132:I137)</f>
        <v>68408000</v>
      </c>
      <c r="Y54" s="1" t="s">
        <v>37</v>
      </c>
      <c r="Z54" s="1">
        <f t="shared" si="9"/>
        <v>8392000</v>
      </c>
      <c r="AM54" s="1" t="s">
        <v>9</v>
      </c>
      <c r="AN54" s="1">
        <v>3</v>
      </c>
      <c r="AO54" s="1">
        <v>7</v>
      </c>
      <c r="AP54" s="1">
        <v>94.594594594594597</v>
      </c>
      <c r="AR54" s="1">
        <v>243.30034259611725</v>
      </c>
      <c r="AS54" s="1" t="s">
        <v>89</v>
      </c>
      <c r="AT54" s="1" t="s">
        <v>92</v>
      </c>
      <c r="AU54" s="1">
        <v>125.74262114967041</v>
      </c>
      <c r="AW54" s="1">
        <v>150.96064174579965</v>
      </c>
      <c r="AX54" s="1">
        <v>90.399006334535898</v>
      </c>
    </row>
    <row r="55" spans="4:52" ht="16" x14ac:dyDescent="0.2">
      <c r="D55" s="1" t="s">
        <v>29</v>
      </c>
      <c r="E55" s="1">
        <f>$G$24</f>
        <v>0</v>
      </c>
      <c r="F55" s="1">
        <f>$D$26</f>
        <v>0</v>
      </c>
      <c r="G55" s="1">
        <f>H27</f>
        <v>1416666.6666666667</v>
      </c>
      <c r="H55" s="1">
        <f>(G56-G55)</f>
        <v>9583333.333333334</v>
      </c>
      <c r="I55" s="1">
        <f>((F56-F55)*(G56-G55))/2+(F56-F55)*G55</f>
        <v>0</v>
      </c>
      <c r="J55" s="1" t="s">
        <v>30</v>
      </c>
      <c r="K55" s="1" t="s">
        <v>37</v>
      </c>
      <c r="L55" s="1">
        <f>SUM(I139:I144)</f>
        <v>63854000</v>
      </c>
      <c r="O55" s="1" t="s">
        <v>37</v>
      </c>
      <c r="P55" s="13" t="s">
        <v>22</v>
      </c>
      <c r="Q55" s="14">
        <f>MAX(G139:G145)</f>
        <v>25000000</v>
      </c>
      <c r="R55" s="1">
        <f>MAX(H139:H141)</f>
        <v>4696000</v>
      </c>
      <c r="S55" s="13">
        <v>1</v>
      </c>
      <c r="U55" s="1" t="s">
        <v>30</v>
      </c>
      <c r="V55" s="1" t="s">
        <v>37</v>
      </c>
      <c r="W55" s="1">
        <f>SUM(I139:I144)</f>
        <v>63854000</v>
      </c>
      <c r="Y55" s="1" t="s">
        <v>37</v>
      </c>
      <c r="Z55" s="1">
        <f t="shared" si="9"/>
        <v>4696000</v>
      </c>
      <c r="AM55" s="1" t="s">
        <v>9</v>
      </c>
      <c r="AN55" s="1">
        <v>6</v>
      </c>
      <c r="AO55" s="1" t="s">
        <v>109</v>
      </c>
      <c r="AP55" s="1">
        <v>67.605633802816897</v>
      </c>
      <c r="AR55" s="1">
        <v>66.669949768541315</v>
      </c>
      <c r="AS55" s="1" t="s">
        <v>89</v>
      </c>
      <c r="AT55" s="1" t="s">
        <v>93</v>
      </c>
      <c r="AU55" s="1">
        <v>115.65380000327571</v>
      </c>
      <c r="AW55" s="1">
        <v>140.87182059940494</v>
      </c>
      <c r="AX55" s="1">
        <v>84.357568008798836</v>
      </c>
    </row>
    <row r="56" spans="4:52" ht="16" x14ac:dyDescent="0.2">
      <c r="D56" s="1" t="s">
        <v>29</v>
      </c>
      <c r="E56" s="1">
        <f t="shared" ref="E56:E61" si="14">$G$24</f>
        <v>0</v>
      </c>
      <c r="F56" s="1">
        <f>$D$27</f>
        <v>0</v>
      </c>
      <c r="G56" s="1">
        <f t="shared" ref="G56:G61" si="15">H28</f>
        <v>11000000</v>
      </c>
      <c r="H56" s="1">
        <f>(G58-G56)</f>
        <v>239000000</v>
      </c>
      <c r="I56" s="1">
        <f>((F58-F56)*(G58-G56))/2+(F58-F56)*G56</f>
        <v>261000000</v>
      </c>
      <c r="J56" s="1" t="s">
        <v>30</v>
      </c>
      <c r="K56" s="1" t="s">
        <v>37</v>
      </c>
      <c r="L56" s="1">
        <f>SUM(I146:I151)</f>
        <v>81306000</v>
      </c>
      <c r="O56" s="1" t="s">
        <v>37</v>
      </c>
      <c r="P56" s="13" t="s">
        <v>23</v>
      </c>
      <c r="Q56" s="14">
        <f>MAX(G146:G152)</f>
        <v>44000000</v>
      </c>
      <c r="R56" s="1">
        <f>MAX(H146:H148)</f>
        <v>7394000</v>
      </c>
      <c r="S56" s="13">
        <v>1</v>
      </c>
      <c r="U56" s="1" t="s">
        <v>30</v>
      </c>
      <c r="V56" s="1" t="s">
        <v>37</v>
      </c>
      <c r="W56" s="1">
        <f>SUM(I146:I151)</f>
        <v>81306000</v>
      </c>
      <c r="Y56" s="1" t="s">
        <v>37</v>
      </c>
      <c r="Z56" s="1">
        <f t="shared" si="9"/>
        <v>7394000</v>
      </c>
      <c r="AM56" s="1" t="s">
        <v>9</v>
      </c>
      <c r="AN56" s="1">
        <v>7</v>
      </c>
      <c r="AO56" s="1" t="s">
        <v>110</v>
      </c>
      <c r="AP56" s="1">
        <v>65.734265734265733</v>
      </c>
      <c r="AR56" s="1">
        <v>69.168502730146571</v>
      </c>
    </row>
    <row r="57" spans="4:52" ht="16" x14ac:dyDescent="0.2">
      <c r="D57" s="1" t="s">
        <v>29</v>
      </c>
      <c r="E57" s="1">
        <f t="shared" si="14"/>
        <v>0</v>
      </c>
      <c r="F57" s="1" t="s">
        <v>33</v>
      </c>
      <c r="G57" s="1" t="s">
        <v>33</v>
      </c>
      <c r="I57" s="1">
        <f>((F59-F58)*(G59-G58))/2+(F59-F58)*G58</f>
        <v>275000000</v>
      </c>
      <c r="P57" s="13"/>
      <c r="AM57" s="1" t="s">
        <v>9</v>
      </c>
      <c r="AN57" s="1">
        <v>8</v>
      </c>
      <c r="AO57" s="1">
        <v>5.3</v>
      </c>
      <c r="AP57" s="1">
        <v>72.602739726027394</v>
      </c>
    </row>
    <row r="58" spans="4:52" ht="16" x14ac:dyDescent="0.2">
      <c r="D58" s="1" t="s">
        <v>29</v>
      </c>
      <c r="E58" s="1">
        <f t="shared" si="14"/>
        <v>0</v>
      </c>
      <c r="F58" s="1">
        <f>E$29</f>
        <v>2</v>
      </c>
      <c r="G58" s="1">
        <f t="shared" si="15"/>
        <v>250000000</v>
      </c>
      <c r="I58" s="1">
        <f t="shared" ref="I58" si="16">((F60-F59)*(G60-G59))/2+(F60-F59)*G59</f>
        <v>750000000</v>
      </c>
      <c r="P58" s="13"/>
      <c r="AM58" s="1" t="s">
        <v>10</v>
      </c>
      <c r="AN58" s="1">
        <v>0</v>
      </c>
      <c r="AO58" s="1">
        <v>8.1999999999999993</v>
      </c>
      <c r="AP58" s="1">
        <v>100</v>
      </c>
      <c r="AR58" s="1">
        <v>100</v>
      </c>
      <c r="AT58" s="1" t="s">
        <v>94</v>
      </c>
      <c r="AU58" s="1">
        <v>25.218020596129236</v>
      </c>
    </row>
    <row r="59" spans="4:52" ht="16" x14ac:dyDescent="0.2">
      <c r="D59" s="1" t="s">
        <v>29</v>
      </c>
      <c r="E59" s="1">
        <f t="shared" si="14"/>
        <v>0</v>
      </c>
      <c r="F59" s="1">
        <f>E$30</f>
        <v>3</v>
      </c>
      <c r="G59" s="1">
        <f t="shared" si="15"/>
        <v>300000000</v>
      </c>
      <c r="I59" s="1">
        <f>((F61-F60)*(G61-G60))/2+(F61-F60)*G60</f>
        <v>275000000</v>
      </c>
      <c r="J59" s="12"/>
      <c r="K59" s="12"/>
      <c r="L59" s="12"/>
      <c r="M59" s="12"/>
      <c r="N59" s="12"/>
      <c r="O59" s="2"/>
      <c r="P59" s="12"/>
      <c r="AM59" s="1" t="s">
        <v>10</v>
      </c>
      <c r="AN59" s="1">
        <v>1</v>
      </c>
      <c r="AO59" s="1" t="s">
        <v>99</v>
      </c>
      <c r="AP59" s="1">
        <v>100</v>
      </c>
      <c r="AR59" s="1">
        <v>100</v>
      </c>
      <c r="AT59" s="1" t="s">
        <v>95</v>
      </c>
      <c r="AU59" s="1">
        <v>166.9936959120389</v>
      </c>
    </row>
    <row r="60" spans="4:52" ht="16" x14ac:dyDescent="0.2">
      <c r="D60" s="1" t="s">
        <v>29</v>
      </c>
      <c r="E60" s="1">
        <f t="shared" si="14"/>
        <v>0</v>
      </c>
      <c r="F60" s="1">
        <f>E$31</f>
        <v>6</v>
      </c>
      <c r="G60" s="1">
        <f t="shared" si="15"/>
        <v>200000000</v>
      </c>
      <c r="J60" s="14"/>
      <c r="K60" s="14"/>
      <c r="L60" s="16"/>
      <c r="M60" s="13"/>
      <c r="O60" s="17"/>
      <c r="P60" s="17"/>
      <c r="AM60" s="1" t="s">
        <v>10</v>
      </c>
      <c r="AN60" s="1">
        <v>2</v>
      </c>
      <c r="AO60" s="1" t="s">
        <v>97</v>
      </c>
      <c r="AP60" s="1">
        <v>100</v>
      </c>
      <c r="AR60" s="1">
        <v>96.621621621621614</v>
      </c>
    </row>
    <row r="61" spans="4:52" ht="16" x14ac:dyDescent="0.2">
      <c r="D61" s="1" t="s">
        <v>29</v>
      </c>
      <c r="E61" s="1">
        <f t="shared" si="14"/>
        <v>0</v>
      </c>
      <c r="F61" s="1">
        <f>E$32</f>
        <v>7</v>
      </c>
      <c r="G61" s="1">
        <f t="shared" si="15"/>
        <v>350000000</v>
      </c>
      <c r="J61" s="14"/>
      <c r="K61" s="14"/>
      <c r="L61" s="13"/>
      <c r="M61" s="13"/>
      <c r="N61" s="13"/>
      <c r="O61" s="17"/>
      <c r="P61" s="17"/>
      <c r="AM61" s="1" t="s">
        <v>10</v>
      </c>
      <c r="AN61" s="1">
        <v>3</v>
      </c>
      <c r="AO61" s="1" t="s">
        <v>106</v>
      </c>
      <c r="AP61" s="1">
        <v>93.243243243243242</v>
      </c>
      <c r="AR61" s="1">
        <v>239.1606395127522</v>
      </c>
    </row>
    <row r="62" spans="4:52" ht="16" x14ac:dyDescent="0.2">
      <c r="D62" s="1" t="s">
        <v>29</v>
      </c>
      <c r="E62" s="1">
        <f>$H$24</f>
        <v>0</v>
      </c>
      <c r="F62" s="1">
        <f>$D$26</f>
        <v>0</v>
      </c>
      <c r="G62" s="1">
        <f>I27</f>
        <v>1416666.6666666667</v>
      </c>
      <c r="H62" s="1">
        <f>(G63-G62)</f>
        <v>9583333.333333334</v>
      </c>
      <c r="I62" s="1">
        <f t="shared" ref="I62:I67" si="17">((F63-F62)*(G63-G62))/2+(F63-F62)*G62</f>
        <v>0</v>
      </c>
      <c r="P62" s="13"/>
      <c r="AM62" s="1" t="s">
        <v>10</v>
      </c>
      <c r="AN62" s="1">
        <v>6</v>
      </c>
      <c r="AO62" s="1" t="s">
        <v>110</v>
      </c>
      <c r="AP62" s="1">
        <v>66.197183098591552</v>
      </c>
      <c r="AR62" s="1">
        <v>65.965724416428642</v>
      </c>
    </row>
    <row r="63" spans="4:52" ht="16" x14ac:dyDescent="0.2">
      <c r="D63" s="1" t="s">
        <v>29</v>
      </c>
      <c r="E63" s="1">
        <f t="shared" ref="E63:E68" si="18">$H$24</f>
        <v>0</v>
      </c>
      <c r="F63" s="1">
        <f>$D$27</f>
        <v>0</v>
      </c>
      <c r="G63" s="1">
        <f t="shared" ref="G63:G68" si="19">I28</f>
        <v>11000000</v>
      </c>
      <c r="H63" s="1">
        <f>(G65-G63)</f>
        <v>139000000</v>
      </c>
      <c r="I63" s="1">
        <f t="shared" si="17"/>
        <v>381000000</v>
      </c>
      <c r="P63" s="13"/>
      <c r="AM63" s="1" t="s">
        <v>10</v>
      </c>
      <c r="AN63" s="1">
        <v>7</v>
      </c>
      <c r="AO63" s="1" t="s">
        <v>110</v>
      </c>
      <c r="AP63" s="1">
        <v>65.734265734265733</v>
      </c>
      <c r="AR63" s="1">
        <v>68.483571223297247</v>
      </c>
    </row>
    <row r="64" spans="4:52" ht="16" x14ac:dyDescent="0.2">
      <c r="D64" s="1" t="s">
        <v>29</v>
      </c>
      <c r="E64" s="1">
        <f t="shared" si="18"/>
        <v>0</v>
      </c>
      <c r="F64" s="1">
        <v>2</v>
      </c>
      <c r="G64" s="1">
        <f t="shared" si="19"/>
        <v>370000000</v>
      </c>
      <c r="H64" s="1">
        <f>(G65-G64)</f>
        <v>-220000000</v>
      </c>
      <c r="I64" s="1">
        <f t="shared" si="17"/>
        <v>0</v>
      </c>
      <c r="P64" s="13"/>
      <c r="AM64" s="1" t="s">
        <v>10</v>
      </c>
      <c r="AN64" s="1">
        <v>8</v>
      </c>
      <c r="AO64" s="1">
        <v>5.2</v>
      </c>
      <c r="AP64" s="1">
        <v>71.232876712328775</v>
      </c>
    </row>
    <row r="65" spans="4:44" ht="16" x14ac:dyDescent="0.2">
      <c r="D65" s="1" t="s">
        <v>29</v>
      </c>
      <c r="E65" s="1">
        <f t="shared" si="18"/>
        <v>0</v>
      </c>
      <c r="F65" s="1">
        <f>E$29</f>
        <v>2</v>
      </c>
      <c r="G65" s="1">
        <f>I30</f>
        <v>150000000</v>
      </c>
      <c r="I65" s="1">
        <f t="shared" si="17"/>
        <v>240000000</v>
      </c>
      <c r="P65" s="13"/>
      <c r="AM65" s="1" t="s">
        <v>11</v>
      </c>
      <c r="AN65" s="1">
        <v>0</v>
      </c>
      <c r="AO65" s="1">
        <v>8.1999999999999993</v>
      </c>
      <c r="AP65" s="1">
        <v>100</v>
      </c>
      <c r="AR65" s="1">
        <v>98.765432098765444</v>
      </c>
    </row>
    <row r="66" spans="4:44" ht="16" x14ac:dyDescent="0.2">
      <c r="D66" s="1" t="s">
        <v>29</v>
      </c>
      <c r="E66" s="1">
        <f t="shared" si="18"/>
        <v>0</v>
      </c>
      <c r="F66" s="1">
        <f>E$30</f>
        <v>3</v>
      </c>
      <c r="G66" s="1">
        <f t="shared" si="19"/>
        <v>330000000</v>
      </c>
      <c r="I66" s="1">
        <f t="shared" si="17"/>
        <v>765000000</v>
      </c>
      <c r="P66" s="13"/>
      <c r="AM66" s="1" t="s">
        <v>11</v>
      </c>
      <c r="AN66" s="1">
        <v>1</v>
      </c>
      <c r="AO66" s="1" t="s">
        <v>100</v>
      </c>
      <c r="AP66" s="1">
        <v>97.530864197530875</v>
      </c>
      <c r="AR66" s="1">
        <v>98.107537361923335</v>
      </c>
    </row>
    <row r="67" spans="4:44" ht="16" x14ac:dyDescent="0.2">
      <c r="D67" s="1" t="s">
        <v>29</v>
      </c>
      <c r="E67" s="1">
        <f t="shared" si="18"/>
        <v>0</v>
      </c>
      <c r="F67" s="1">
        <f>E$31</f>
        <v>6</v>
      </c>
      <c r="G67" s="1">
        <f t="shared" si="19"/>
        <v>180000000</v>
      </c>
      <c r="I67" s="1">
        <f t="shared" si="17"/>
        <v>295000000</v>
      </c>
      <c r="P67" s="13"/>
      <c r="AM67" s="1" t="s">
        <v>11</v>
      </c>
      <c r="AN67" s="1">
        <v>2</v>
      </c>
      <c r="AO67" s="1" t="s">
        <v>104</v>
      </c>
      <c r="AP67" s="1">
        <v>98.684210526315795</v>
      </c>
      <c r="AR67" s="1">
        <v>94.612375533428164</v>
      </c>
    </row>
    <row r="68" spans="4:44" ht="16" x14ac:dyDescent="0.2">
      <c r="D68" s="1" t="s">
        <v>29</v>
      </c>
      <c r="E68" s="1">
        <f t="shared" si="18"/>
        <v>0</v>
      </c>
      <c r="F68" s="1">
        <f>E$32</f>
        <v>7</v>
      </c>
      <c r="G68" s="1">
        <f t="shared" si="19"/>
        <v>410000000</v>
      </c>
      <c r="P68" s="13"/>
      <c r="AM68" s="1" t="s">
        <v>11</v>
      </c>
      <c r="AN68" s="1">
        <v>3</v>
      </c>
      <c r="AO68" s="1" t="s">
        <v>107</v>
      </c>
      <c r="AP68" s="1">
        <v>90.540540540540533</v>
      </c>
      <c r="AR68" s="1">
        <v>232.99390940236012</v>
      </c>
    </row>
    <row r="69" spans="4:44" ht="16" x14ac:dyDescent="0.2">
      <c r="D69" s="1" t="s">
        <v>29</v>
      </c>
      <c r="E69" s="1">
        <f t="shared" ref="E69:E75" si="20">$I$24</f>
        <v>0</v>
      </c>
      <c r="F69" s="1">
        <f>$D$26</f>
        <v>0</v>
      </c>
      <c r="G69" s="1">
        <f>J27</f>
        <v>733333.33333333337</v>
      </c>
      <c r="H69" s="1">
        <f>(G70-G69)</f>
        <v>-730433.33333333337</v>
      </c>
      <c r="I69" s="1">
        <f t="shared" ref="I69:I74" si="21">((F70-F69)*(G70-G69))/2+(F70-F69)*G69</f>
        <v>0</v>
      </c>
      <c r="P69" s="13"/>
      <c r="AM69" s="1" t="s">
        <v>11</v>
      </c>
      <c r="AN69" s="1">
        <v>6</v>
      </c>
      <c r="AO69" s="1" t="s">
        <v>111</v>
      </c>
      <c r="AP69" s="1">
        <v>64.788732394366207</v>
      </c>
      <c r="AR69" s="1">
        <v>65.26149906431597</v>
      </c>
    </row>
    <row r="70" spans="4:44" x14ac:dyDescent="0.2">
      <c r="D70" s="1" t="s">
        <v>29</v>
      </c>
      <c r="E70" s="1">
        <f t="shared" si="20"/>
        <v>0</v>
      </c>
      <c r="F70" s="1">
        <f>$D$27</f>
        <v>0</v>
      </c>
      <c r="G70" s="1">
        <f t="shared" ref="G70:G75" si="22">J28</f>
        <v>2900</v>
      </c>
      <c r="H70" s="1">
        <f>(G72-G70)</f>
        <v>11997100</v>
      </c>
      <c r="I70" s="1">
        <f t="shared" si="21"/>
        <v>31002900</v>
      </c>
      <c r="AM70" s="1" t="s">
        <v>11</v>
      </c>
      <c r="AN70" s="1">
        <v>7</v>
      </c>
      <c r="AO70" s="1" t="s">
        <v>110</v>
      </c>
      <c r="AP70" s="1">
        <v>65.734265734265733</v>
      </c>
      <c r="AR70" s="1">
        <v>68.483571223297247</v>
      </c>
    </row>
    <row r="71" spans="4:44" x14ac:dyDescent="0.2">
      <c r="D71" s="1" t="s">
        <v>29</v>
      </c>
      <c r="E71" s="1">
        <f t="shared" si="20"/>
        <v>0</v>
      </c>
      <c r="F71" s="1">
        <v>2</v>
      </c>
      <c r="G71" s="1">
        <f t="shared" si="22"/>
        <v>31000000</v>
      </c>
      <c r="H71" s="1">
        <f>(G72-G71)</f>
        <v>-19000000</v>
      </c>
      <c r="I71" s="1">
        <f t="shared" si="21"/>
        <v>0</v>
      </c>
      <c r="AM71" s="1" t="s">
        <v>11</v>
      </c>
      <c r="AN71" s="1">
        <v>8</v>
      </c>
      <c r="AO71" s="1">
        <v>5.2</v>
      </c>
      <c r="AP71" s="1">
        <v>71.232876712328775</v>
      </c>
    </row>
    <row r="72" spans="4:44" x14ac:dyDescent="0.2">
      <c r="D72" s="1" t="s">
        <v>29</v>
      </c>
      <c r="E72" s="1">
        <f t="shared" si="20"/>
        <v>0</v>
      </c>
      <c r="F72" s="1">
        <f>E$29</f>
        <v>2</v>
      </c>
      <c r="G72" s="1">
        <f t="shared" si="22"/>
        <v>12000000</v>
      </c>
      <c r="I72" s="1">
        <f t="shared" si="21"/>
        <v>9850000</v>
      </c>
      <c r="AM72" s="1" t="s">
        <v>12</v>
      </c>
      <c r="AN72" s="1">
        <v>0</v>
      </c>
      <c r="AO72" s="1">
        <v>8.1999999999999993</v>
      </c>
      <c r="AP72" s="1">
        <v>100</v>
      </c>
      <c r="AR72" s="1">
        <v>98.148148148148152</v>
      </c>
    </row>
    <row r="73" spans="4:44" x14ac:dyDescent="0.2">
      <c r="D73" s="1" t="s">
        <v>29</v>
      </c>
      <c r="E73" s="1">
        <f t="shared" si="20"/>
        <v>0</v>
      </c>
      <c r="F73" s="1">
        <f>E$30</f>
        <v>3</v>
      </c>
      <c r="G73" s="1">
        <f t="shared" si="22"/>
        <v>7700000</v>
      </c>
      <c r="I73" s="1">
        <f t="shared" si="21"/>
        <v>22950000</v>
      </c>
      <c r="AM73" s="1" t="s">
        <v>12</v>
      </c>
      <c r="AN73" s="1">
        <v>1</v>
      </c>
      <c r="AO73" s="1" t="s">
        <v>101</v>
      </c>
      <c r="AP73" s="1">
        <v>96.296296296296305</v>
      </c>
      <c r="AR73" s="1">
        <v>96.832358674463947</v>
      </c>
    </row>
    <row r="74" spans="4:44" x14ac:dyDescent="0.2">
      <c r="D74" s="1" t="s">
        <v>29</v>
      </c>
      <c r="E74" s="1">
        <f t="shared" si="20"/>
        <v>0</v>
      </c>
      <c r="F74" s="1">
        <f>E$31</f>
        <v>6</v>
      </c>
      <c r="G74" s="1">
        <f t="shared" si="22"/>
        <v>7600000</v>
      </c>
      <c r="I74" s="1">
        <f t="shared" si="21"/>
        <v>10800000</v>
      </c>
      <c r="AM74" s="1" t="s">
        <v>12</v>
      </c>
      <c r="AN74" s="1">
        <v>2</v>
      </c>
      <c r="AO74" s="1" t="s">
        <v>105</v>
      </c>
      <c r="AP74" s="1">
        <v>97.368421052631589</v>
      </c>
      <c r="AR74" s="1">
        <v>98.684210526315795</v>
      </c>
    </row>
    <row r="75" spans="4:44" x14ac:dyDescent="0.2">
      <c r="D75" s="1" t="s">
        <v>29</v>
      </c>
      <c r="E75" s="1">
        <f t="shared" si="20"/>
        <v>0</v>
      </c>
      <c r="F75" s="1">
        <f>E$32</f>
        <v>7</v>
      </c>
      <c r="G75" s="1">
        <f t="shared" si="22"/>
        <v>14000000</v>
      </c>
      <c r="AM75" s="1" t="s">
        <v>12</v>
      </c>
      <c r="AN75" s="1">
        <v>3</v>
      </c>
      <c r="AO75" s="1" t="s">
        <v>105</v>
      </c>
      <c r="AP75" s="1">
        <v>100</v>
      </c>
      <c r="AR75" s="1">
        <v>293.66197183098592</v>
      </c>
    </row>
    <row r="76" spans="4:44" x14ac:dyDescent="0.2">
      <c r="D76" s="1" t="s">
        <v>29</v>
      </c>
      <c r="E76" s="1">
        <f>$J$24</f>
        <v>0</v>
      </c>
      <c r="F76" s="1">
        <f>$D$26</f>
        <v>0</v>
      </c>
      <c r="G76" s="1">
        <f>K27</f>
        <v>733333.33333333337</v>
      </c>
      <c r="H76" s="1">
        <f>(G77-G76)</f>
        <v>-730833.33333333337</v>
      </c>
      <c r="I76" s="1">
        <f t="shared" ref="I76:I81" si="23">((F77-F76)*(G77-G76))/2+(F77-F76)*G76</f>
        <v>0</v>
      </c>
      <c r="AM76" s="1" t="s">
        <v>12</v>
      </c>
      <c r="AN76" s="1">
        <v>6</v>
      </c>
      <c r="AO76" s="1" t="s">
        <v>108</v>
      </c>
      <c r="AP76" s="1">
        <v>95.774647887323951</v>
      </c>
      <c r="AR76" s="1">
        <v>94.041170097508129</v>
      </c>
    </row>
    <row r="77" spans="4:44" x14ac:dyDescent="0.2">
      <c r="D77" s="1" t="s">
        <v>29</v>
      </c>
      <c r="E77" s="1">
        <f t="shared" ref="E77:E82" si="24">$J$24</f>
        <v>0</v>
      </c>
      <c r="F77" s="1">
        <f>$D$27</f>
        <v>0</v>
      </c>
      <c r="G77" s="1">
        <f t="shared" ref="G77:G82" si="25">K28</f>
        <v>2500</v>
      </c>
      <c r="H77" s="1">
        <f>(G79-G77)</f>
        <v>9797500</v>
      </c>
      <c r="I77" s="1">
        <f t="shared" si="23"/>
        <v>30002500</v>
      </c>
      <c r="AM77" s="1" t="s">
        <v>12</v>
      </c>
      <c r="AN77" s="1">
        <v>7</v>
      </c>
      <c r="AO77" s="1" t="s">
        <v>112</v>
      </c>
      <c r="AP77" s="1">
        <v>92.307692307692307</v>
      </c>
      <c r="AR77" s="1">
        <v>93.414120126448893</v>
      </c>
    </row>
    <row r="78" spans="4:44" x14ac:dyDescent="0.2">
      <c r="D78" s="1" t="s">
        <v>29</v>
      </c>
      <c r="E78" s="1">
        <f t="shared" si="24"/>
        <v>0</v>
      </c>
      <c r="F78" s="1">
        <v>2</v>
      </c>
      <c r="G78" s="1">
        <f t="shared" si="25"/>
        <v>30000000</v>
      </c>
      <c r="H78" s="1">
        <f>(G79-G78)</f>
        <v>-20200000</v>
      </c>
      <c r="I78" s="1">
        <f t="shared" si="23"/>
        <v>0</v>
      </c>
      <c r="AM78" s="1" t="s">
        <v>12</v>
      </c>
      <c r="AN78" s="1">
        <v>8</v>
      </c>
      <c r="AO78" s="1">
        <v>6.9</v>
      </c>
      <c r="AP78" s="1">
        <v>94.520547945205493</v>
      </c>
    </row>
    <row r="79" spans="4:44" x14ac:dyDescent="0.2">
      <c r="D79" s="1" t="s">
        <v>29</v>
      </c>
      <c r="E79" s="1">
        <f t="shared" si="24"/>
        <v>0</v>
      </c>
      <c r="F79" s="1">
        <f>E$29</f>
        <v>2</v>
      </c>
      <c r="G79" s="1">
        <f t="shared" si="25"/>
        <v>9800000</v>
      </c>
      <c r="I79" s="1">
        <f t="shared" si="23"/>
        <v>8100000</v>
      </c>
      <c r="AM79" s="1" t="s">
        <v>13</v>
      </c>
      <c r="AN79" s="1">
        <v>0</v>
      </c>
      <c r="AO79" s="1">
        <v>8.1999999999999993</v>
      </c>
      <c r="AP79" s="1">
        <v>100</v>
      </c>
      <c r="AR79" s="1">
        <v>98.765432098765444</v>
      </c>
    </row>
    <row r="80" spans="4:44" x14ac:dyDescent="0.2">
      <c r="D80" s="1" t="s">
        <v>29</v>
      </c>
      <c r="E80" s="1">
        <f t="shared" si="24"/>
        <v>0</v>
      </c>
      <c r="F80" s="1">
        <f>E$30</f>
        <v>3</v>
      </c>
      <c r="G80" s="1">
        <f t="shared" si="25"/>
        <v>6400000</v>
      </c>
      <c r="I80" s="1">
        <f t="shared" si="23"/>
        <v>26100000</v>
      </c>
      <c r="AM80" s="1" t="s">
        <v>13</v>
      </c>
      <c r="AN80" s="1">
        <v>1</v>
      </c>
      <c r="AO80" s="1" t="s">
        <v>100</v>
      </c>
      <c r="AP80" s="1">
        <v>97.530864197530875</v>
      </c>
      <c r="AR80" s="1">
        <v>96.13385315139702</v>
      </c>
    </row>
    <row r="81" spans="4:44" x14ac:dyDescent="0.2">
      <c r="D81" s="1" t="s">
        <v>29</v>
      </c>
      <c r="E81" s="1">
        <f t="shared" si="24"/>
        <v>0</v>
      </c>
      <c r="F81" s="1">
        <f>E$31</f>
        <v>6</v>
      </c>
      <c r="G81" s="1">
        <f t="shared" si="25"/>
        <v>11000000</v>
      </c>
      <c r="I81" s="1">
        <f t="shared" si="23"/>
        <v>9200000</v>
      </c>
      <c r="AM81" s="1" t="s">
        <v>13</v>
      </c>
      <c r="AN81" s="1">
        <v>2</v>
      </c>
      <c r="AO81" s="1" t="s">
        <v>98</v>
      </c>
      <c r="AP81" s="1">
        <v>94.736842105263165</v>
      </c>
      <c r="AR81" s="1">
        <v>96.692745376955912</v>
      </c>
    </row>
    <row r="82" spans="4:44" x14ac:dyDescent="0.2">
      <c r="D82" s="1" t="s">
        <v>29</v>
      </c>
      <c r="E82" s="1">
        <f t="shared" si="24"/>
        <v>0</v>
      </c>
      <c r="F82" s="1">
        <f>E$32</f>
        <v>7</v>
      </c>
      <c r="G82" s="1">
        <f t="shared" si="25"/>
        <v>7400000</v>
      </c>
      <c r="AM82" s="1" t="s">
        <v>13</v>
      </c>
      <c r="AN82" s="1">
        <v>3</v>
      </c>
      <c r="AO82" s="1" t="s">
        <v>103</v>
      </c>
      <c r="AP82" s="1">
        <v>98.648648648648646</v>
      </c>
      <c r="AR82" s="1">
        <v>287.4095926912828</v>
      </c>
    </row>
    <row r="83" spans="4:44" x14ac:dyDescent="0.2">
      <c r="D83" s="1" t="s">
        <v>29</v>
      </c>
      <c r="E83" s="1">
        <f>$K$24</f>
        <v>0</v>
      </c>
      <c r="F83" s="1">
        <f>$D$26</f>
        <v>0</v>
      </c>
      <c r="G83" s="1">
        <f>L27</f>
        <v>733333.33333333337</v>
      </c>
      <c r="H83" s="1">
        <f>(G84-G83)</f>
        <v>-730333.33333333337</v>
      </c>
      <c r="I83" s="1">
        <f t="shared" ref="I83:I88" si="26">((F84-F83)*(G84-G83))/2+(F84-F83)*G83</f>
        <v>0</v>
      </c>
      <c r="AM83" s="1" t="s">
        <v>13</v>
      </c>
      <c r="AN83" s="1">
        <v>6</v>
      </c>
      <c r="AO83" s="1" t="s">
        <v>112</v>
      </c>
      <c r="AP83" s="1">
        <v>92.957746478873233</v>
      </c>
      <c r="AR83" s="1">
        <v>91.933418693982077</v>
      </c>
    </row>
    <row r="84" spans="4:44" x14ac:dyDescent="0.2">
      <c r="D84" s="1" t="s">
        <v>29</v>
      </c>
      <c r="E84" s="1">
        <f t="shared" ref="E84:E89" si="27">$K$24</f>
        <v>0</v>
      </c>
      <c r="F84" s="1">
        <f>$D$27</f>
        <v>0</v>
      </c>
      <c r="G84" s="1">
        <f t="shared" ref="G84:G89" si="28">L28</f>
        <v>3000</v>
      </c>
      <c r="H84" s="1">
        <f>(G86-G84)</f>
        <v>14997000</v>
      </c>
      <c r="I84" s="1">
        <f t="shared" si="26"/>
        <v>12003000</v>
      </c>
      <c r="AM84" s="1" t="s">
        <v>13</v>
      </c>
      <c r="AN84" s="1">
        <v>7</v>
      </c>
      <c r="AO84" s="1" t="s">
        <v>113</v>
      </c>
      <c r="AP84" s="1">
        <v>90.909090909090907</v>
      </c>
      <c r="AR84" s="1">
        <v>92.029887920298876</v>
      </c>
    </row>
    <row r="85" spans="4:44" x14ac:dyDescent="0.2">
      <c r="D85" s="1" t="s">
        <v>29</v>
      </c>
      <c r="E85" s="1">
        <f t="shared" si="27"/>
        <v>0</v>
      </c>
      <c r="F85" s="1">
        <v>2</v>
      </c>
      <c r="G85" s="1">
        <f t="shared" si="28"/>
        <v>12000000</v>
      </c>
      <c r="H85" s="1">
        <f>(G86-G85)</f>
        <v>3000000</v>
      </c>
      <c r="I85" s="1">
        <f t="shared" si="26"/>
        <v>0</v>
      </c>
      <c r="AM85" s="1" t="s">
        <v>13</v>
      </c>
      <c r="AN85" s="1">
        <v>8</v>
      </c>
      <c r="AO85" s="1">
        <v>6.8</v>
      </c>
      <c r="AP85" s="1">
        <v>93.150684931506845</v>
      </c>
    </row>
    <row r="86" spans="4:44" x14ac:dyDescent="0.2">
      <c r="D86" s="1" t="s">
        <v>29</v>
      </c>
      <c r="E86" s="1">
        <f t="shared" si="27"/>
        <v>0</v>
      </c>
      <c r="F86" s="1">
        <f>E$29</f>
        <v>2</v>
      </c>
      <c r="G86" s="1">
        <f t="shared" si="28"/>
        <v>15000000</v>
      </c>
      <c r="I86" s="1">
        <f t="shared" si="26"/>
        <v>11950000</v>
      </c>
      <c r="AM86" s="1" t="s">
        <v>14</v>
      </c>
      <c r="AN86" s="1">
        <v>0</v>
      </c>
      <c r="AO86" s="1">
        <v>8.1999999999999993</v>
      </c>
      <c r="AP86" s="1">
        <v>100</v>
      </c>
      <c r="AR86" s="1">
        <v>98.765432098765444</v>
      </c>
    </row>
    <row r="87" spans="4:44" x14ac:dyDescent="0.2">
      <c r="D87" s="1" t="s">
        <v>29</v>
      </c>
      <c r="E87" s="1">
        <f t="shared" si="27"/>
        <v>0</v>
      </c>
      <c r="F87" s="1">
        <f>E$30</f>
        <v>3</v>
      </c>
      <c r="G87" s="1">
        <f t="shared" si="28"/>
        <v>8900000</v>
      </c>
      <c r="I87" s="1">
        <f t="shared" si="26"/>
        <v>25050000</v>
      </c>
      <c r="AM87" s="1" t="s">
        <v>14</v>
      </c>
      <c r="AN87" s="1">
        <v>1</v>
      </c>
      <c r="AO87" s="1" t="s">
        <v>100</v>
      </c>
      <c r="AP87" s="1">
        <v>97.530864197530875</v>
      </c>
      <c r="AR87" s="1">
        <v>98.107537361923335</v>
      </c>
    </row>
    <row r="88" spans="4:44" x14ac:dyDescent="0.2">
      <c r="D88" s="1" t="s">
        <v>29</v>
      </c>
      <c r="E88" s="1">
        <f t="shared" si="27"/>
        <v>0</v>
      </c>
      <c r="F88" s="1">
        <f>E$31</f>
        <v>6</v>
      </c>
      <c r="G88" s="1">
        <f t="shared" si="28"/>
        <v>7800000</v>
      </c>
      <c r="I88" s="1">
        <f t="shared" si="26"/>
        <v>8900000</v>
      </c>
      <c r="AM88" s="1" t="s">
        <v>14</v>
      </c>
      <c r="AN88" s="1">
        <v>2</v>
      </c>
      <c r="AO88" s="1" t="s">
        <v>104</v>
      </c>
      <c r="AP88" s="1">
        <v>98.684210526315795</v>
      </c>
      <c r="AR88" s="1">
        <v>98.666429587482213</v>
      </c>
    </row>
    <row r="89" spans="4:44" x14ac:dyDescent="0.2">
      <c r="D89" s="1" t="s">
        <v>29</v>
      </c>
      <c r="E89" s="1">
        <f t="shared" si="27"/>
        <v>0</v>
      </c>
      <c r="F89" s="1">
        <f>E$32</f>
        <v>7</v>
      </c>
      <c r="G89" s="1">
        <f t="shared" si="28"/>
        <v>10000000</v>
      </c>
      <c r="AM89" s="1" t="s">
        <v>14</v>
      </c>
      <c r="AN89" s="1">
        <v>3</v>
      </c>
      <c r="AO89" s="1" t="s">
        <v>103</v>
      </c>
      <c r="AP89" s="1">
        <v>98.648648648648646</v>
      </c>
      <c r="AR89" s="1">
        <v>285.29691663494481</v>
      </c>
    </row>
    <row r="90" spans="4:44" x14ac:dyDescent="0.2">
      <c r="D90" s="1" t="s">
        <v>29</v>
      </c>
      <c r="E90" s="1">
        <f>$L$24</f>
        <v>0</v>
      </c>
      <c r="F90" s="1">
        <f>$D$26</f>
        <v>0</v>
      </c>
      <c r="G90" s="1">
        <f>M27</f>
        <v>733333.33333333337</v>
      </c>
      <c r="H90" s="1">
        <f>(G91-G90)</f>
        <v>-730633.33333333337</v>
      </c>
      <c r="I90" s="1">
        <f t="shared" ref="I90:I95" si="29">((F91-F90)*(G91-G90))/2+(F91-F90)*G90</f>
        <v>0</v>
      </c>
      <c r="AM90" s="1" t="s">
        <v>14</v>
      </c>
      <c r="AN90" s="1">
        <v>6</v>
      </c>
      <c r="AO90" s="1" t="s">
        <v>113</v>
      </c>
      <c r="AP90" s="1">
        <v>91.549295774647888</v>
      </c>
      <c r="AR90" s="1">
        <v>91.928494041170097</v>
      </c>
    </row>
    <row r="91" spans="4:44" x14ac:dyDescent="0.2">
      <c r="D91" s="1" t="s">
        <v>29</v>
      </c>
      <c r="E91" s="1">
        <f t="shared" ref="E91:E96" si="30">$L$24</f>
        <v>0</v>
      </c>
      <c r="F91" s="1">
        <f>$D$27</f>
        <v>0</v>
      </c>
      <c r="G91" s="1">
        <f t="shared" ref="G91:G96" si="31">M28</f>
        <v>2700</v>
      </c>
      <c r="H91" s="1">
        <f>(G93-G91)</f>
        <v>8997300</v>
      </c>
      <c r="I91" s="1">
        <f t="shared" si="29"/>
        <v>32002700</v>
      </c>
      <c r="AM91" s="1" t="s">
        <v>14</v>
      </c>
      <c r="AN91" s="1">
        <v>7</v>
      </c>
      <c r="AO91" s="1" t="s">
        <v>112</v>
      </c>
      <c r="AP91" s="1">
        <v>92.307692307692307</v>
      </c>
      <c r="AR91" s="1">
        <v>92.729188619599569</v>
      </c>
    </row>
    <row r="92" spans="4:44" x14ac:dyDescent="0.2">
      <c r="D92" s="1" t="s">
        <v>29</v>
      </c>
      <c r="E92" s="1">
        <f t="shared" si="30"/>
        <v>0</v>
      </c>
      <c r="F92" s="1">
        <v>2</v>
      </c>
      <c r="G92" s="1">
        <f t="shared" si="31"/>
        <v>32000000</v>
      </c>
      <c r="H92" s="1">
        <f>(G93-G92)</f>
        <v>-23000000</v>
      </c>
      <c r="I92" s="1">
        <f t="shared" si="29"/>
        <v>0</v>
      </c>
      <c r="AM92" s="1" t="s">
        <v>14</v>
      </c>
      <c r="AN92" s="1">
        <v>8</v>
      </c>
      <c r="AO92" s="1">
        <v>6.8</v>
      </c>
      <c r="AP92" s="1">
        <v>93.150684931506845</v>
      </c>
    </row>
    <row r="93" spans="4:44" x14ac:dyDescent="0.2">
      <c r="D93" s="1" t="s">
        <v>29</v>
      </c>
      <c r="E93" s="1">
        <f t="shared" si="30"/>
        <v>0</v>
      </c>
      <c r="F93" s="1">
        <f>E$29</f>
        <v>2</v>
      </c>
      <c r="G93" s="1">
        <f t="shared" si="31"/>
        <v>9000000</v>
      </c>
      <c r="I93" s="1">
        <f t="shared" si="29"/>
        <v>8200000</v>
      </c>
      <c r="AM93" s="1" t="s">
        <v>15</v>
      </c>
      <c r="AN93" s="1">
        <v>0</v>
      </c>
      <c r="AO93" s="1">
        <v>8.1999999999999993</v>
      </c>
      <c r="AP93" s="1">
        <v>100</v>
      </c>
      <c r="AR93" s="1">
        <v>97.53086419753086</v>
      </c>
    </row>
    <row r="94" spans="4:44" x14ac:dyDescent="0.2">
      <c r="D94" s="1" t="s">
        <v>29</v>
      </c>
      <c r="E94" s="1">
        <f t="shared" si="30"/>
        <v>0</v>
      </c>
      <c r="F94" s="1">
        <f>E$30</f>
        <v>3</v>
      </c>
      <c r="G94" s="1">
        <f t="shared" si="31"/>
        <v>7400000</v>
      </c>
      <c r="I94" s="1">
        <f t="shared" si="29"/>
        <v>22500000</v>
      </c>
      <c r="AM94" s="1" t="s">
        <v>15</v>
      </c>
      <c r="AN94" s="1">
        <v>1</v>
      </c>
      <c r="AO94" s="1" t="s">
        <v>102</v>
      </c>
      <c r="AP94" s="1">
        <v>95.061728395061735</v>
      </c>
      <c r="AR94" s="1">
        <v>94.89928525016245</v>
      </c>
    </row>
    <row r="95" spans="4:44" x14ac:dyDescent="0.2">
      <c r="D95" s="1" t="s">
        <v>29</v>
      </c>
      <c r="E95" s="1">
        <f t="shared" si="30"/>
        <v>0</v>
      </c>
      <c r="F95" s="1">
        <f>E$31</f>
        <v>6</v>
      </c>
      <c r="G95" s="1">
        <f t="shared" si="31"/>
        <v>7600000</v>
      </c>
      <c r="I95" s="1">
        <f t="shared" si="29"/>
        <v>9300000</v>
      </c>
      <c r="AM95" s="1" t="s">
        <v>15</v>
      </c>
      <c r="AN95" s="1">
        <v>2</v>
      </c>
      <c r="AO95" s="1" t="s">
        <v>98</v>
      </c>
      <c r="AP95" s="1">
        <v>94.736842105263165</v>
      </c>
      <c r="AR95" s="1">
        <v>96.017069701280235</v>
      </c>
    </row>
    <row r="96" spans="4:44" x14ac:dyDescent="0.2">
      <c r="D96" s="1" t="s">
        <v>29</v>
      </c>
      <c r="E96" s="1">
        <f t="shared" si="30"/>
        <v>0</v>
      </c>
      <c r="F96" s="1">
        <f>E$32</f>
        <v>7</v>
      </c>
      <c r="G96" s="1">
        <f t="shared" si="31"/>
        <v>11000000</v>
      </c>
      <c r="J96" s="1" t="s">
        <v>54</v>
      </c>
      <c r="AM96" s="1" t="s">
        <v>15</v>
      </c>
      <c r="AN96" s="1">
        <v>3</v>
      </c>
      <c r="AO96" s="1" t="s">
        <v>98</v>
      </c>
      <c r="AP96" s="1">
        <v>97.297297297297291</v>
      </c>
      <c r="AR96" s="1">
        <v>285.38256566425576</v>
      </c>
    </row>
    <row r="97" spans="4:44" x14ac:dyDescent="0.2">
      <c r="D97" s="1" t="s">
        <v>30</v>
      </c>
      <c r="E97" s="1">
        <f>$M$24</f>
        <v>0</v>
      </c>
      <c r="F97" s="1">
        <f>$D$26</f>
        <v>0</v>
      </c>
      <c r="G97" s="1">
        <f>N27</f>
        <v>1416666.6666666667</v>
      </c>
      <c r="H97" s="1">
        <f>(G98-G97)</f>
        <v>6583333.333333333</v>
      </c>
      <c r="I97" s="1">
        <f t="shared" ref="I97:I102" si="32">((F98-F97)*(G98-G97))/2+(F98-F97)*G97</f>
        <v>0</v>
      </c>
      <c r="J97" s="1">
        <f>G97+G125</f>
        <v>2150000</v>
      </c>
      <c r="AM97" s="1" t="s">
        <v>15</v>
      </c>
      <c r="AN97" s="1">
        <v>6</v>
      </c>
      <c r="AO97" s="1" t="s">
        <v>112</v>
      </c>
      <c r="AP97" s="1">
        <v>92.957746478873233</v>
      </c>
      <c r="AR97" s="1">
        <v>93.332020092583463</v>
      </c>
    </row>
    <row r="98" spans="4:44" x14ac:dyDescent="0.2">
      <c r="D98" s="1" t="s">
        <v>30</v>
      </c>
      <c r="E98" s="1">
        <f t="shared" ref="E98:E103" si="33">$M$24</f>
        <v>0</v>
      </c>
      <c r="F98" s="1">
        <f>$D$27</f>
        <v>0</v>
      </c>
      <c r="G98" s="1">
        <f t="shared" ref="G98:G103" si="34">N28</f>
        <v>8000000</v>
      </c>
      <c r="H98" s="1">
        <f>(G100-G98)</f>
        <v>132000000</v>
      </c>
      <c r="I98" s="1">
        <f t="shared" si="32"/>
        <v>91000000</v>
      </c>
      <c r="J98" s="1">
        <f>G98+G126</f>
        <v>8014000</v>
      </c>
      <c r="AM98" s="1" t="s">
        <v>15</v>
      </c>
      <c r="AN98" s="1">
        <v>7</v>
      </c>
      <c r="AO98" s="1" t="s">
        <v>107</v>
      </c>
      <c r="AP98" s="1">
        <v>93.706293706293707</v>
      </c>
      <c r="AR98" s="1">
        <v>92.743557812050966</v>
      </c>
    </row>
    <row r="99" spans="4:44" x14ac:dyDescent="0.2">
      <c r="D99" s="1" t="s">
        <v>30</v>
      </c>
      <c r="E99" s="1">
        <f t="shared" si="33"/>
        <v>0</v>
      </c>
      <c r="F99" s="1">
        <v>2</v>
      </c>
      <c r="G99" s="1">
        <f t="shared" si="34"/>
        <v>83000000</v>
      </c>
      <c r="H99" s="1">
        <f>(G100-G99)</f>
        <v>57000000</v>
      </c>
      <c r="I99" s="1">
        <f t="shared" si="32"/>
        <v>0</v>
      </c>
      <c r="J99" s="1">
        <f t="shared" ref="J99:J124" si="35">G99+G127</f>
        <v>122000000</v>
      </c>
      <c r="AM99" s="1" t="s">
        <v>15</v>
      </c>
      <c r="AN99" s="1">
        <v>8</v>
      </c>
      <c r="AO99" s="1">
        <v>6.7</v>
      </c>
      <c r="AP99" s="1">
        <v>91.780821917808225</v>
      </c>
    </row>
    <row r="100" spans="4:44" x14ac:dyDescent="0.2">
      <c r="D100" s="1" t="s">
        <v>30</v>
      </c>
      <c r="E100" s="1">
        <f t="shared" si="33"/>
        <v>0</v>
      </c>
      <c r="F100" s="1">
        <f>E$29</f>
        <v>2</v>
      </c>
      <c r="G100" s="1">
        <f t="shared" si="34"/>
        <v>140000000</v>
      </c>
      <c r="I100" s="1">
        <f t="shared" si="32"/>
        <v>150000000</v>
      </c>
      <c r="J100" s="1">
        <f t="shared" si="35"/>
        <v>146000000</v>
      </c>
      <c r="AM100" s="1" t="s">
        <v>90</v>
      </c>
      <c r="AN100" s="1">
        <v>0</v>
      </c>
      <c r="AO100" s="1">
        <v>8.1999999999999993</v>
      </c>
      <c r="AP100" s="1">
        <v>100</v>
      </c>
      <c r="AR100" s="1">
        <v>97.53086419753086</v>
      </c>
    </row>
    <row r="101" spans="4:44" x14ac:dyDescent="0.2">
      <c r="D101" s="1" t="s">
        <v>30</v>
      </c>
      <c r="E101" s="1">
        <f t="shared" si="33"/>
        <v>0</v>
      </c>
      <c r="F101" s="1">
        <f>E$30</f>
        <v>3</v>
      </c>
      <c r="G101" s="1">
        <f t="shared" si="34"/>
        <v>160000000</v>
      </c>
      <c r="I101" s="1">
        <f t="shared" si="32"/>
        <v>525000000</v>
      </c>
      <c r="J101" s="1">
        <f t="shared" si="35"/>
        <v>167400000</v>
      </c>
      <c r="AM101" s="1" t="s">
        <v>90</v>
      </c>
      <c r="AN101" s="1">
        <v>1</v>
      </c>
      <c r="AO101" s="1" t="s">
        <v>102</v>
      </c>
      <c r="AP101" s="1">
        <v>95.061728395061735</v>
      </c>
      <c r="AR101" s="1">
        <v>96.872969460688765</v>
      </c>
    </row>
    <row r="102" spans="4:44" x14ac:dyDescent="0.2">
      <c r="D102" s="1" t="s">
        <v>30</v>
      </c>
      <c r="E102" s="1">
        <f t="shared" si="33"/>
        <v>0</v>
      </c>
      <c r="F102" s="1">
        <f>E$31</f>
        <v>6</v>
      </c>
      <c r="G102" s="1">
        <f t="shared" si="34"/>
        <v>190000000</v>
      </c>
      <c r="I102" s="1">
        <f t="shared" si="32"/>
        <v>275000000</v>
      </c>
      <c r="J102" s="1">
        <f t="shared" si="35"/>
        <v>204000000</v>
      </c>
      <c r="AM102" s="1" t="s">
        <v>90</v>
      </c>
      <c r="AN102" s="1">
        <v>2</v>
      </c>
      <c r="AO102" s="1" t="s">
        <v>104</v>
      </c>
      <c r="AP102" s="1">
        <v>98.684210526315795</v>
      </c>
      <c r="AR102" s="1">
        <v>95.963726884779518</v>
      </c>
    </row>
    <row r="103" spans="4:44" x14ac:dyDescent="0.2">
      <c r="D103" s="1" t="s">
        <v>30</v>
      </c>
      <c r="E103" s="1">
        <f t="shared" si="33"/>
        <v>0</v>
      </c>
      <c r="F103" s="1">
        <f>E$32</f>
        <v>7</v>
      </c>
      <c r="G103" s="1">
        <f t="shared" si="34"/>
        <v>360000000</v>
      </c>
      <c r="J103" s="1">
        <f t="shared" si="35"/>
        <v>380000000</v>
      </c>
      <c r="AM103" s="1" t="s">
        <v>90</v>
      </c>
      <c r="AN103" s="1">
        <v>3</v>
      </c>
      <c r="AO103" s="1" t="s">
        <v>106</v>
      </c>
      <c r="AP103" s="1">
        <v>93.243243243243242</v>
      </c>
      <c r="AR103" s="1">
        <v>256.06204796345645</v>
      </c>
    </row>
    <row r="104" spans="4:44" x14ac:dyDescent="0.2">
      <c r="D104" s="1" t="s">
        <v>30</v>
      </c>
      <c r="E104" s="1">
        <f>$N$24</f>
        <v>0</v>
      </c>
      <c r="F104" s="1">
        <f>$D$26</f>
        <v>0</v>
      </c>
      <c r="G104" s="1">
        <f>O27</f>
        <v>1416666.6666666667</v>
      </c>
      <c r="H104" s="1">
        <f>(G105-G104)</f>
        <v>4983333.333333333</v>
      </c>
      <c r="I104" s="1">
        <f t="shared" ref="I104:I109" si="36">((F105-F104)*(G105-G104))/2+(F105-F104)*G104</f>
        <v>0</v>
      </c>
      <c r="J104" s="1">
        <f t="shared" si="35"/>
        <v>2150000</v>
      </c>
      <c r="AM104" s="1" t="s">
        <v>90</v>
      </c>
      <c r="AN104" s="1">
        <v>6</v>
      </c>
      <c r="AO104" s="1" t="s">
        <v>114</v>
      </c>
      <c r="AP104" s="1">
        <v>77.464788732394368</v>
      </c>
      <c r="AR104" s="1">
        <v>73.697429331232144</v>
      </c>
    </row>
    <row r="105" spans="4:44" x14ac:dyDescent="0.2">
      <c r="D105" s="1" t="s">
        <v>30</v>
      </c>
      <c r="E105" s="1">
        <f t="shared" ref="E105:E110" si="37">$N$24</f>
        <v>0</v>
      </c>
      <c r="F105" s="1">
        <f>$D$27</f>
        <v>0</v>
      </c>
      <c r="G105" s="1">
        <f t="shared" ref="G105:G110" si="38">O28</f>
        <v>6400000</v>
      </c>
      <c r="H105" s="1">
        <f>(G107-G105)</f>
        <v>173600000</v>
      </c>
      <c r="I105" s="1">
        <f t="shared" si="36"/>
        <v>81400000</v>
      </c>
      <c r="J105" s="1">
        <f t="shared" si="35"/>
        <v>6408000</v>
      </c>
      <c r="AM105" s="1" t="s">
        <v>90</v>
      </c>
      <c r="AN105" s="1">
        <v>7</v>
      </c>
      <c r="AO105" s="1">
        <v>5</v>
      </c>
      <c r="AP105" s="1">
        <v>69.930069930069934</v>
      </c>
      <c r="AR105" s="1">
        <v>69.89654181435003</v>
      </c>
    </row>
    <row r="106" spans="4:44" x14ac:dyDescent="0.2">
      <c r="D106" s="1" t="s">
        <v>30</v>
      </c>
      <c r="E106" s="1">
        <f t="shared" si="37"/>
        <v>0</v>
      </c>
      <c r="F106" s="1">
        <v>2</v>
      </c>
      <c r="G106" s="1">
        <f t="shared" si="38"/>
        <v>75000000</v>
      </c>
      <c r="H106" s="1">
        <f>(G107-G106)</f>
        <v>105000000</v>
      </c>
      <c r="I106" s="1">
        <f t="shared" si="36"/>
        <v>0</v>
      </c>
      <c r="J106" s="1">
        <f t="shared" si="35"/>
        <v>91000000</v>
      </c>
      <c r="AM106" s="1" t="s">
        <v>90</v>
      </c>
      <c r="AN106" s="1">
        <v>8</v>
      </c>
      <c r="AO106" s="1">
        <v>5.0999999999999996</v>
      </c>
      <c r="AP106" s="1">
        <v>69.863013698630141</v>
      </c>
    </row>
    <row r="107" spans="4:44" x14ac:dyDescent="0.2">
      <c r="D107" s="1" t="s">
        <v>30</v>
      </c>
      <c r="E107" s="1">
        <f t="shared" si="37"/>
        <v>0</v>
      </c>
      <c r="F107" s="1">
        <f>E$29</f>
        <v>2</v>
      </c>
      <c r="G107" s="1">
        <f t="shared" si="38"/>
        <v>180000000</v>
      </c>
      <c r="I107" s="1">
        <f t="shared" si="36"/>
        <v>195000000</v>
      </c>
      <c r="J107" s="1">
        <f t="shared" si="35"/>
        <v>188400000</v>
      </c>
      <c r="AM107" s="1" t="s">
        <v>91</v>
      </c>
      <c r="AN107" s="1">
        <v>0</v>
      </c>
      <c r="AO107" s="1">
        <v>8.1999999999999993</v>
      </c>
      <c r="AP107" s="1">
        <v>100</v>
      </c>
      <c r="AR107" s="1">
        <v>95.061728395061721</v>
      </c>
    </row>
    <row r="108" spans="4:44" x14ac:dyDescent="0.2">
      <c r="D108" s="1" t="s">
        <v>30</v>
      </c>
      <c r="E108" s="1">
        <f t="shared" si="37"/>
        <v>0</v>
      </c>
      <c r="F108" s="1">
        <f>E$30</f>
        <v>3</v>
      </c>
      <c r="G108" s="1">
        <f t="shared" si="38"/>
        <v>210000000</v>
      </c>
      <c r="I108" s="1">
        <f t="shared" si="36"/>
        <v>660000000</v>
      </c>
      <c r="J108" s="1">
        <f t="shared" si="35"/>
        <v>219100000</v>
      </c>
      <c r="AM108" s="1" t="s">
        <v>91</v>
      </c>
      <c r="AN108" s="1">
        <v>1</v>
      </c>
      <c r="AO108" s="1" t="s">
        <v>103</v>
      </c>
      <c r="AP108" s="1">
        <v>90.123456790123456</v>
      </c>
      <c r="AR108" s="1">
        <v>95.061728395061721</v>
      </c>
    </row>
    <row r="109" spans="4:44" x14ac:dyDescent="0.2">
      <c r="D109" s="1" t="s">
        <v>30</v>
      </c>
      <c r="E109" s="1">
        <f t="shared" si="37"/>
        <v>0</v>
      </c>
      <c r="F109" s="1">
        <f>E$31</f>
        <v>6</v>
      </c>
      <c r="G109" s="1">
        <f t="shared" si="38"/>
        <v>230000000</v>
      </c>
      <c r="I109" s="1">
        <f t="shared" si="36"/>
        <v>190000000</v>
      </c>
      <c r="J109" s="1">
        <f t="shared" si="35"/>
        <v>244000000</v>
      </c>
      <c r="AM109" s="1" t="s">
        <v>91</v>
      </c>
      <c r="AN109" s="1">
        <v>2</v>
      </c>
      <c r="AO109" s="1" t="s">
        <v>97</v>
      </c>
      <c r="AP109" s="1">
        <v>100</v>
      </c>
      <c r="AR109" s="1">
        <v>95.945945945945937</v>
      </c>
    </row>
    <row r="110" spans="4:44" x14ac:dyDescent="0.2">
      <c r="D110" s="1" t="s">
        <v>30</v>
      </c>
      <c r="E110" s="1">
        <f t="shared" si="37"/>
        <v>0</v>
      </c>
      <c r="F110" s="1">
        <f>E$32</f>
        <v>7</v>
      </c>
      <c r="G110" s="1">
        <f t="shared" si="38"/>
        <v>150000000</v>
      </c>
      <c r="J110" s="1">
        <f t="shared" si="35"/>
        <v>154000000</v>
      </c>
      <c r="AM110" s="1" t="s">
        <v>91</v>
      </c>
      <c r="AN110" s="1">
        <v>3</v>
      </c>
      <c r="AO110" s="1" t="s">
        <v>108</v>
      </c>
      <c r="AP110" s="1">
        <v>91.891891891891888</v>
      </c>
      <c r="AR110" s="1">
        <v>247.69699276741534</v>
      </c>
    </row>
    <row r="111" spans="4:44" x14ac:dyDescent="0.2">
      <c r="D111" s="1" t="s">
        <v>30</v>
      </c>
      <c r="E111" s="1">
        <f>$O$24</f>
        <v>0</v>
      </c>
      <c r="F111" s="1">
        <f>$D$26</f>
        <v>0</v>
      </c>
      <c r="G111" s="1">
        <f>P27</f>
        <v>1416666.6666666667</v>
      </c>
      <c r="H111" s="1">
        <f>(G112-G111)</f>
        <v>6583333.333333333</v>
      </c>
      <c r="I111" s="1">
        <f t="shared" ref="I111:I116" si="39">((F112-F111)*(G112-G111))/2+(F112-F111)*G111</f>
        <v>0</v>
      </c>
      <c r="J111" s="1">
        <f t="shared" si="35"/>
        <v>2150000</v>
      </c>
      <c r="AM111" s="1" t="s">
        <v>91</v>
      </c>
      <c r="AN111" s="1">
        <v>6</v>
      </c>
      <c r="AO111" s="1" t="s">
        <v>115</v>
      </c>
      <c r="AP111" s="1">
        <v>73.239436619718319</v>
      </c>
      <c r="AR111" s="1">
        <v>72.284053974194819</v>
      </c>
    </row>
    <row r="112" spans="4:44" x14ac:dyDescent="0.2">
      <c r="D112" s="1" t="s">
        <v>30</v>
      </c>
      <c r="E112" s="1">
        <f t="shared" ref="E112:E117" si="40">$O$24</f>
        <v>0</v>
      </c>
      <c r="F112" s="1">
        <f>$D$27</f>
        <v>0</v>
      </c>
      <c r="G112" s="1">
        <f t="shared" ref="G112:G117" si="41">P28</f>
        <v>8000000</v>
      </c>
      <c r="H112" s="1">
        <f>(G114-G112)</f>
        <v>172000000</v>
      </c>
      <c r="I112" s="1">
        <f t="shared" si="39"/>
        <v>49000000</v>
      </c>
      <c r="J112" s="1">
        <f t="shared" si="35"/>
        <v>8004000</v>
      </c>
      <c r="AM112" s="1" t="s">
        <v>91</v>
      </c>
      <c r="AN112" s="1">
        <v>7</v>
      </c>
      <c r="AO112" s="1" t="s">
        <v>116</v>
      </c>
      <c r="AP112" s="1">
        <v>71.328671328671319</v>
      </c>
      <c r="AR112" s="1">
        <v>71.965705527349357</v>
      </c>
    </row>
    <row r="113" spans="4:44" x14ac:dyDescent="0.2">
      <c r="D113" s="1" t="s">
        <v>30</v>
      </c>
      <c r="E113" s="1">
        <f t="shared" si="40"/>
        <v>0</v>
      </c>
      <c r="F113" s="1">
        <v>2</v>
      </c>
      <c r="G113" s="1">
        <f t="shared" si="41"/>
        <v>41000000</v>
      </c>
      <c r="H113" s="1">
        <f>(G114-G113)</f>
        <v>139000000</v>
      </c>
      <c r="I113" s="1">
        <f t="shared" si="39"/>
        <v>0</v>
      </c>
      <c r="J113" s="1">
        <f t="shared" si="35"/>
        <v>66000000</v>
      </c>
      <c r="AM113" s="1" t="s">
        <v>91</v>
      </c>
      <c r="AN113" s="1">
        <v>8</v>
      </c>
      <c r="AO113" s="1">
        <v>5.3</v>
      </c>
      <c r="AP113" s="1">
        <v>72.602739726027394</v>
      </c>
    </row>
    <row r="114" spans="4:44" x14ac:dyDescent="0.2">
      <c r="D114" s="1" t="s">
        <v>30</v>
      </c>
      <c r="E114" s="1">
        <f t="shared" si="40"/>
        <v>0</v>
      </c>
      <c r="F114" s="1">
        <f>E$29</f>
        <v>2</v>
      </c>
      <c r="G114" s="1">
        <f t="shared" si="41"/>
        <v>180000000</v>
      </c>
      <c r="I114" s="1">
        <f t="shared" si="39"/>
        <v>150000000</v>
      </c>
      <c r="J114" s="1">
        <f t="shared" si="35"/>
        <v>184700000</v>
      </c>
      <c r="AM114" s="1" t="s">
        <v>92</v>
      </c>
      <c r="AN114" s="1">
        <v>0</v>
      </c>
      <c r="AO114" s="1">
        <v>8.1999999999999993</v>
      </c>
      <c r="AP114" s="1">
        <v>100</v>
      </c>
      <c r="AR114" s="1">
        <v>96.296296296296305</v>
      </c>
    </row>
    <row r="115" spans="4:44" x14ac:dyDescent="0.2">
      <c r="D115" s="1" t="s">
        <v>30</v>
      </c>
      <c r="E115" s="1">
        <f t="shared" si="40"/>
        <v>0</v>
      </c>
      <c r="F115" s="1">
        <f>E$30</f>
        <v>3</v>
      </c>
      <c r="G115" s="1">
        <f t="shared" si="41"/>
        <v>120000000</v>
      </c>
      <c r="I115" s="1">
        <f t="shared" si="39"/>
        <v>495000000</v>
      </c>
      <c r="J115" s="1">
        <f t="shared" si="35"/>
        <v>126000000</v>
      </c>
      <c r="AM115" s="1" t="s">
        <v>92</v>
      </c>
      <c r="AN115" s="1">
        <v>1</v>
      </c>
      <c r="AO115" s="1" t="s">
        <v>104</v>
      </c>
      <c r="AP115" s="1">
        <v>92.592592592592595</v>
      </c>
      <c r="AR115" s="1">
        <v>94.980506822612085</v>
      </c>
    </row>
    <row r="116" spans="4:44" x14ac:dyDescent="0.2">
      <c r="D116" s="1" t="s">
        <v>30</v>
      </c>
      <c r="E116" s="1">
        <f t="shared" si="40"/>
        <v>0</v>
      </c>
      <c r="F116" s="1">
        <f>E$31</f>
        <v>6</v>
      </c>
      <c r="G116" s="1">
        <f t="shared" si="41"/>
        <v>210000000</v>
      </c>
      <c r="I116" s="1">
        <f t="shared" si="39"/>
        <v>275000000</v>
      </c>
      <c r="J116" s="1">
        <f t="shared" si="35"/>
        <v>222000000</v>
      </c>
      <c r="AM116" s="1" t="s">
        <v>92</v>
      </c>
      <c r="AN116" s="1">
        <v>2</v>
      </c>
      <c r="AO116" s="1" t="s">
        <v>105</v>
      </c>
      <c r="AP116" s="1">
        <v>97.368421052631589</v>
      </c>
      <c r="AR116" s="1">
        <v>95.305832147937423</v>
      </c>
    </row>
    <row r="117" spans="4:44" x14ac:dyDescent="0.2">
      <c r="D117" s="1" t="s">
        <v>30</v>
      </c>
      <c r="E117" s="1">
        <f t="shared" si="40"/>
        <v>0</v>
      </c>
      <c r="F117" s="1">
        <f>E$32</f>
        <v>7</v>
      </c>
      <c r="G117" s="1">
        <f t="shared" si="41"/>
        <v>340000000</v>
      </c>
      <c r="J117" s="1">
        <f t="shared" si="35"/>
        <v>341000000</v>
      </c>
      <c r="AM117" s="1" t="s">
        <v>92</v>
      </c>
      <c r="AN117" s="1">
        <v>3</v>
      </c>
      <c r="AO117" s="1" t="s">
        <v>106</v>
      </c>
      <c r="AP117" s="1">
        <v>93.243243243243242</v>
      </c>
      <c r="AR117" s="1">
        <v>247.6113437381043</v>
      </c>
    </row>
    <row r="118" spans="4:44" x14ac:dyDescent="0.2">
      <c r="D118" s="1" t="s">
        <v>30</v>
      </c>
      <c r="E118" s="1">
        <f>$P$24</f>
        <v>0</v>
      </c>
      <c r="F118" s="1">
        <f>$D$26</f>
        <v>0</v>
      </c>
      <c r="G118" s="1">
        <f>Q27</f>
        <v>1416666.6666666667</v>
      </c>
      <c r="H118" s="1">
        <f>(G119-G118)</f>
        <v>10583333.333333334</v>
      </c>
      <c r="I118" s="1">
        <f t="shared" ref="I118:I123" si="42">((F119-F118)*(G119-G118))/2+(F119-F118)*G118</f>
        <v>0</v>
      </c>
      <c r="J118" s="1">
        <f>G118+G146</f>
        <v>2150000</v>
      </c>
      <c r="AM118" s="1" t="s">
        <v>92</v>
      </c>
      <c r="AN118" s="1">
        <v>6</v>
      </c>
      <c r="AO118" s="1" t="s">
        <v>116</v>
      </c>
      <c r="AP118" s="1">
        <v>71.830985915492946</v>
      </c>
      <c r="AR118" s="1">
        <v>70.181227223480732</v>
      </c>
    </row>
    <row r="119" spans="4:44" x14ac:dyDescent="0.2">
      <c r="D119" s="1" t="s">
        <v>30</v>
      </c>
      <c r="E119" s="1">
        <f t="shared" ref="E119:E124" si="43">$P$24</f>
        <v>0</v>
      </c>
      <c r="F119" s="1">
        <f>$D$27</f>
        <v>0</v>
      </c>
      <c r="G119" s="1">
        <f t="shared" ref="G119:G124" si="44">Q28</f>
        <v>12000000</v>
      </c>
      <c r="H119" s="1">
        <f>(G121-G119)</f>
        <v>178000000</v>
      </c>
      <c r="I119" s="1">
        <f t="shared" si="42"/>
        <v>68000000</v>
      </c>
      <c r="J119" s="1">
        <f t="shared" si="35"/>
        <v>12006000</v>
      </c>
      <c r="AM119" s="1" t="s">
        <v>92</v>
      </c>
      <c r="AN119" s="1">
        <v>7</v>
      </c>
      <c r="AO119" s="1" t="s">
        <v>118</v>
      </c>
      <c r="AP119" s="1">
        <v>68.531468531468533</v>
      </c>
      <c r="AR119" s="1">
        <v>69.882172621898661</v>
      </c>
    </row>
    <row r="120" spans="4:44" x14ac:dyDescent="0.2">
      <c r="D120" s="1" t="s">
        <v>30</v>
      </c>
      <c r="E120" s="1">
        <f t="shared" si="43"/>
        <v>0</v>
      </c>
      <c r="F120" s="1">
        <v>2</v>
      </c>
      <c r="G120" s="1">
        <f t="shared" si="44"/>
        <v>56000000</v>
      </c>
      <c r="H120" s="1">
        <f>(G121-G120)</f>
        <v>134000000</v>
      </c>
      <c r="I120" s="1">
        <f t="shared" si="42"/>
        <v>0</v>
      </c>
      <c r="J120" s="1">
        <f t="shared" si="35"/>
        <v>100000000</v>
      </c>
      <c r="AM120" s="1" t="s">
        <v>92</v>
      </c>
      <c r="AN120" s="1">
        <v>8</v>
      </c>
      <c r="AO120" s="1">
        <v>5.2</v>
      </c>
      <c r="AP120" s="1">
        <v>71.232876712328775</v>
      </c>
    </row>
    <row r="121" spans="4:44" x14ac:dyDescent="0.2">
      <c r="D121" s="1" t="s">
        <v>30</v>
      </c>
      <c r="E121" s="1">
        <f t="shared" si="43"/>
        <v>0</v>
      </c>
      <c r="F121" s="1">
        <f>E$29</f>
        <v>2</v>
      </c>
      <c r="G121" s="1">
        <f t="shared" si="44"/>
        <v>190000000</v>
      </c>
      <c r="I121" s="1">
        <f t="shared" si="42"/>
        <v>200000000</v>
      </c>
      <c r="J121" s="1">
        <f t="shared" si="35"/>
        <v>197400000</v>
      </c>
      <c r="AM121" s="1" t="s">
        <v>93</v>
      </c>
      <c r="AN121" s="1">
        <v>0</v>
      </c>
      <c r="AO121" s="1">
        <v>8.1999999999999993</v>
      </c>
      <c r="AP121" s="1">
        <v>100</v>
      </c>
      <c r="AR121" s="1">
        <v>99.382716049382722</v>
      </c>
    </row>
    <row r="122" spans="4:44" x14ac:dyDescent="0.2">
      <c r="D122" s="1" t="s">
        <v>30</v>
      </c>
      <c r="E122" s="1">
        <f t="shared" si="43"/>
        <v>0</v>
      </c>
      <c r="F122" s="1">
        <f>E$30</f>
        <v>3</v>
      </c>
      <c r="G122" s="1">
        <f t="shared" si="44"/>
        <v>210000000</v>
      </c>
      <c r="I122" s="1">
        <f t="shared" si="42"/>
        <v>540000000</v>
      </c>
      <c r="J122" s="1">
        <f t="shared" si="35"/>
        <v>217300000</v>
      </c>
      <c r="AM122" s="1" t="s">
        <v>93</v>
      </c>
      <c r="AN122" s="1">
        <v>1</v>
      </c>
      <c r="AO122" s="1">
        <v>8</v>
      </c>
      <c r="AP122" s="1">
        <v>98.765432098765444</v>
      </c>
      <c r="AR122" s="1">
        <v>99.382716049382722</v>
      </c>
    </row>
    <row r="123" spans="4:44" x14ac:dyDescent="0.2">
      <c r="D123" s="1" t="s">
        <v>30</v>
      </c>
      <c r="E123" s="1">
        <f t="shared" si="43"/>
        <v>0</v>
      </c>
      <c r="F123" s="1">
        <f>E$31</f>
        <v>6</v>
      </c>
      <c r="G123" s="1">
        <f t="shared" si="44"/>
        <v>150000000</v>
      </c>
      <c r="I123" s="1">
        <f t="shared" si="42"/>
        <v>110000000</v>
      </c>
      <c r="J123" s="1">
        <f t="shared" si="35"/>
        <v>158000000</v>
      </c>
      <c r="AM123" s="1" t="s">
        <v>93</v>
      </c>
      <c r="AN123" s="1">
        <v>2</v>
      </c>
      <c r="AO123" s="1" t="s">
        <v>97</v>
      </c>
      <c r="AP123" s="1">
        <v>100</v>
      </c>
      <c r="AR123" s="1">
        <v>97.297297297297291</v>
      </c>
    </row>
    <row r="124" spans="4:44" x14ac:dyDescent="0.2">
      <c r="D124" s="1" t="s">
        <v>30</v>
      </c>
      <c r="E124" s="1">
        <f t="shared" si="43"/>
        <v>0</v>
      </c>
      <c r="F124" s="1">
        <f>E$32</f>
        <v>7</v>
      </c>
      <c r="G124" s="1">
        <f t="shared" si="44"/>
        <v>70000000</v>
      </c>
      <c r="J124" s="1">
        <f t="shared" si="35"/>
        <v>76000000</v>
      </c>
      <c r="AM124" s="1" t="s">
        <v>93</v>
      </c>
      <c r="AN124" s="1">
        <v>3</v>
      </c>
      <c r="AO124" s="1">
        <v>7</v>
      </c>
      <c r="AP124" s="1">
        <v>94.594594594594597</v>
      </c>
      <c r="AR124" s="1">
        <v>247.52569470879334</v>
      </c>
    </row>
    <row r="125" spans="4:44" x14ac:dyDescent="0.2">
      <c r="D125" s="1" t="s">
        <v>30</v>
      </c>
      <c r="E125" s="1">
        <f>$Q$24</f>
        <v>0</v>
      </c>
      <c r="F125" s="1">
        <f>$D$26</f>
        <v>0</v>
      </c>
      <c r="G125" s="1">
        <f>R27</f>
        <v>733333.33333333337</v>
      </c>
      <c r="H125" s="1">
        <f>(G126-G125)</f>
        <v>-719333.33333333337</v>
      </c>
      <c r="I125" s="1">
        <f t="shared" ref="I125:I130" si="45">((F126-F125)*(G126-G125))/2+(F126-F125)*G125</f>
        <v>0</v>
      </c>
      <c r="AM125" s="1" t="s">
        <v>93</v>
      </c>
      <c r="AN125" s="1">
        <v>6</v>
      </c>
      <c r="AO125" s="1">
        <v>5</v>
      </c>
      <c r="AP125" s="1">
        <v>70.422535211267615</v>
      </c>
      <c r="AR125" s="1">
        <v>70.176302570668781</v>
      </c>
    </row>
    <row r="126" spans="4:44" x14ac:dyDescent="0.2">
      <c r="D126" s="1" t="s">
        <v>30</v>
      </c>
      <c r="E126" s="1">
        <f t="shared" ref="E126:E131" si="46">$Q$24</f>
        <v>0</v>
      </c>
      <c r="F126" s="1">
        <f>$D$27</f>
        <v>0</v>
      </c>
      <c r="G126" s="1">
        <f t="shared" ref="G126:G131" si="47">R28</f>
        <v>14000</v>
      </c>
      <c r="H126" s="1">
        <f>(G128-G126)</f>
        <v>5986000</v>
      </c>
      <c r="I126" s="1">
        <f t="shared" si="45"/>
        <v>39014000</v>
      </c>
      <c r="AM126" s="1" t="s">
        <v>93</v>
      </c>
      <c r="AN126" s="1">
        <v>7</v>
      </c>
      <c r="AO126" s="1">
        <v>5</v>
      </c>
      <c r="AP126" s="1">
        <v>69.930069930069934</v>
      </c>
      <c r="AR126" s="1">
        <v>70.581473321199354</v>
      </c>
    </row>
    <row r="127" spans="4:44" x14ac:dyDescent="0.2">
      <c r="D127" s="1" t="s">
        <v>30</v>
      </c>
      <c r="E127" s="1">
        <f t="shared" si="46"/>
        <v>0</v>
      </c>
      <c r="F127" s="1">
        <v>2</v>
      </c>
      <c r="G127" s="1">
        <f t="shared" si="47"/>
        <v>39000000</v>
      </c>
      <c r="H127" s="1">
        <f>(G128-G127)</f>
        <v>-33000000</v>
      </c>
      <c r="I127" s="1">
        <f t="shared" si="45"/>
        <v>0</v>
      </c>
      <c r="AM127" s="1" t="s">
        <v>93</v>
      </c>
      <c r="AN127" s="1">
        <v>8</v>
      </c>
      <c r="AO127" s="1">
        <v>5.2</v>
      </c>
      <c r="AP127" s="1">
        <v>71.232876712328775</v>
      </c>
    </row>
    <row r="128" spans="4:44" x14ac:dyDescent="0.2">
      <c r="D128" s="1" t="s">
        <v>30</v>
      </c>
      <c r="E128" s="1">
        <f t="shared" si="46"/>
        <v>0</v>
      </c>
      <c r="F128" s="1">
        <f>E$29</f>
        <v>2</v>
      </c>
      <c r="G128" s="1">
        <f t="shared" si="47"/>
        <v>6000000</v>
      </c>
      <c r="I128" s="1">
        <f t="shared" si="45"/>
        <v>6700000</v>
      </c>
      <c r="AM128" s="1" t="s">
        <v>96</v>
      </c>
      <c r="AN128" s="1">
        <v>0</v>
      </c>
      <c r="AO128" s="1">
        <v>8.1999999999999993</v>
      </c>
      <c r="AP128" s="1">
        <v>100</v>
      </c>
      <c r="AR128" s="1">
        <v>100</v>
      </c>
    </row>
    <row r="129" spans="4:44" x14ac:dyDescent="0.2">
      <c r="D129" s="1" t="s">
        <v>30</v>
      </c>
      <c r="E129" s="1">
        <f t="shared" si="46"/>
        <v>0</v>
      </c>
      <c r="F129" s="1">
        <f>E$30</f>
        <v>3</v>
      </c>
      <c r="G129" s="1">
        <f t="shared" si="47"/>
        <v>7400000</v>
      </c>
      <c r="I129" s="1">
        <f t="shared" si="45"/>
        <v>32100000</v>
      </c>
      <c r="AM129" s="1" t="s">
        <v>96</v>
      </c>
      <c r="AN129" s="1">
        <v>1</v>
      </c>
      <c r="AO129" s="1">
        <v>8.1</v>
      </c>
      <c r="AP129" s="1">
        <v>100</v>
      </c>
      <c r="AR129" s="1">
        <v>100</v>
      </c>
    </row>
    <row r="130" spans="4:44" x14ac:dyDescent="0.2">
      <c r="D130" s="1" t="s">
        <v>30</v>
      </c>
      <c r="E130" s="1">
        <f t="shared" si="46"/>
        <v>0</v>
      </c>
      <c r="F130" s="1">
        <f>E$31</f>
        <v>6</v>
      </c>
      <c r="G130" s="1">
        <f t="shared" si="47"/>
        <v>14000000</v>
      </c>
      <c r="I130" s="1">
        <f t="shared" si="45"/>
        <v>17000000</v>
      </c>
      <c r="AM130" s="1" t="s">
        <v>96</v>
      </c>
      <c r="AN130" s="1">
        <v>2</v>
      </c>
      <c r="AO130" s="1" t="s">
        <v>97</v>
      </c>
      <c r="AP130" s="1">
        <v>100</v>
      </c>
      <c r="AR130" s="1">
        <v>100</v>
      </c>
    </row>
    <row r="131" spans="4:44" x14ac:dyDescent="0.2">
      <c r="D131" s="1" t="s">
        <v>30</v>
      </c>
      <c r="E131" s="1">
        <f t="shared" si="46"/>
        <v>0</v>
      </c>
      <c r="F131" s="1">
        <f>E$32</f>
        <v>7</v>
      </c>
      <c r="G131" s="1">
        <f t="shared" si="47"/>
        <v>20000000</v>
      </c>
      <c r="AM131" s="1" t="s">
        <v>96</v>
      </c>
      <c r="AN131" s="1">
        <v>3</v>
      </c>
      <c r="AO131" s="1" t="s">
        <v>105</v>
      </c>
      <c r="AP131" s="1">
        <v>100</v>
      </c>
      <c r="AR131" s="1">
        <v>300</v>
      </c>
    </row>
    <row r="132" spans="4:44" x14ac:dyDescent="0.2">
      <c r="D132" s="1" t="s">
        <v>30</v>
      </c>
      <c r="E132" s="1">
        <f>$R$24</f>
        <v>0</v>
      </c>
      <c r="F132" s="1">
        <f>$D$26</f>
        <v>0</v>
      </c>
      <c r="G132" s="1">
        <f>S27</f>
        <v>733333.33333333337</v>
      </c>
      <c r="H132" s="1">
        <f>(G133-G132)</f>
        <v>-725333.33333333337</v>
      </c>
      <c r="I132" s="1">
        <f t="shared" ref="I132:I137" si="48">((F133-F132)*(G133-G132))/2+(F133-F132)*G132</f>
        <v>0</v>
      </c>
      <c r="AM132" s="1" t="s">
        <v>96</v>
      </c>
      <c r="AN132" s="1">
        <v>6</v>
      </c>
      <c r="AO132" s="1" t="s">
        <v>117</v>
      </c>
      <c r="AP132" s="1">
        <v>100</v>
      </c>
      <c r="AR132" s="1">
        <v>100</v>
      </c>
    </row>
    <row r="133" spans="4:44" x14ac:dyDescent="0.2">
      <c r="D133" s="1" t="s">
        <v>30</v>
      </c>
      <c r="E133" s="1">
        <f t="shared" ref="E133:E138" si="49">$R$24</f>
        <v>0</v>
      </c>
      <c r="F133" s="1">
        <f>$D$27</f>
        <v>0</v>
      </c>
      <c r="G133" s="1">
        <f t="shared" ref="G133:G138" si="50">S28</f>
        <v>8000</v>
      </c>
      <c r="H133" s="1">
        <f>(G135-G133)</f>
        <v>8392000</v>
      </c>
      <c r="I133" s="1">
        <f t="shared" si="48"/>
        <v>16008000</v>
      </c>
      <c r="AM133" s="1" t="s">
        <v>96</v>
      </c>
      <c r="AN133" s="1">
        <v>7</v>
      </c>
      <c r="AO133" s="1" t="s">
        <v>119</v>
      </c>
      <c r="AP133" s="1">
        <v>100</v>
      </c>
      <c r="AR133" s="1">
        <v>100</v>
      </c>
    </row>
    <row r="134" spans="4:44" x14ac:dyDescent="0.2">
      <c r="D134" s="1" t="s">
        <v>30</v>
      </c>
      <c r="E134" s="1">
        <f t="shared" si="49"/>
        <v>0</v>
      </c>
      <c r="F134" s="1">
        <v>2</v>
      </c>
      <c r="G134" s="1">
        <f t="shared" si="50"/>
        <v>16000000</v>
      </c>
      <c r="H134" s="1">
        <f>(G135-G134)</f>
        <v>-7600000</v>
      </c>
      <c r="I134" s="1">
        <f t="shared" si="48"/>
        <v>0</v>
      </c>
      <c r="AM134" s="1" t="s">
        <v>96</v>
      </c>
      <c r="AN134" s="1">
        <v>8</v>
      </c>
      <c r="AO134" s="1">
        <v>7.3</v>
      </c>
      <c r="AP134" s="1">
        <v>100</v>
      </c>
    </row>
    <row r="135" spans="4:44" x14ac:dyDescent="0.2">
      <c r="D135" s="1" t="s">
        <v>30</v>
      </c>
      <c r="E135" s="1">
        <f t="shared" si="49"/>
        <v>0</v>
      </c>
      <c r="F135" s="1">
        <f>E$29</f>
        <v>2</v>
      </c>
      <c r="G135" s="1">
        <f t="shared" si="50"/>
        <v>8400000</v>
      </c>
      <c r="I135" s="1">
        <f t="shared" si="48"/>
        <v>8750000</v>
      </c>
    </row>
    <row r="136" spans="4:44" x14ac:dyDescent="0.2">
      <c r="D136" s="1" t="s">
        <v>30</v>
      </c>
      <c r="E136" s="1">
        <f t="shared" si="49"/>
        <v>0</v>
      </c>
      <c r="F136" s="1">
        <f>E$30</f>
        <v>3</v>
      </c>
      <c r="G136" s="1">
        <f t="shared" si="50"/>
        <v>9100000</v>
      </c>
      <c r="I136" s="1">
        <f t="shared" si="48"/>
        <v>34650000</v>
      </c>
    </row>
    <row r="137" spans="4:44" x14ac:dyDescent="0.2">
      <c r="D137" s="1" t="s">
        <v>30</v>
      </c>
      <c r="E137" s="1">
        <f t="shared" si="49"/>
        <v>0</v>
      </c>
      <c r="F137" s="1">
        <f>E$31</f>
        <v>6</v>
      </c>
      <c r="G137" s="1">
        <f t="shared" si="50"/>
        <v>14000000</v>
      </c>
      <c r="I137" s="1">
        <f t="shared" si="48"/>
        <v>9000000</v>
      </c>
    </row>
    <row r="138" spans="4:44" x14ac:dyDescent="0.2">
      <c r="D138" s="1" t="s">
        <v>30</v>
      </c>
      <c r="E138" s="1">
        <f t="shared" si="49"/>
        <v>0</v>
      </c>
      <c r="F138" s="1">
        <f>E$32</f>
        <v>7</v>
      </c>
      <c r="G138" s="1">
        <f t="shared" si="50"/>
        <v>4000000</v>
      </c>
    </row>
    <row r="139" spans="4:44" x14ac:dyDescent="0.2">
      <c r="D139" s="1" t="s">
        <v>30</v>
      </c>
      <c r="E139" s="1">
        <f>$S$24</f>
        <v>0</v>
      </c>
      <c r="F139" s="1">
        <f>$D$26</f>
        <v>0</v>
      </c>
      <c r="G139" s="1">
        <f>T27</f>
        <v>733333.33333333337</v>
      </c>
      <c r="H139" s="1">
        <f>(G140-G139)</f>
        <v>-729333.33333333337</v>
      </c>
      <c r="I139" s="1">
        <f t="shared" ref="I139:I144" si="51">((F140-F139)*(G140-G139))/2+(F140-F139)*G139</f>
        <v>0</v>
      </c>
    </row>
    <row r="140" spans="4:44" x14ac:dyDescent="0.2">
      <c r="D140" s="1" t="s">
        <v>30</v>
      </c>
      <c r="E140" s="1">
        <f t="shared" ref="E140:E145" si="52">$S$24</f>
        <v>0</v>
      </c>
      <c r="F140" s="1">
        <f>$D$27</f>
        <v>0</v>
      </c>
      <c r="G140" s="1">
        <f t="shared" ref="G140:G145" si="53">T28</f>
        <v>4000</v>
      </c>
      <c r="H140" s="1">
        <f>(G142-G140)</f>
        <v>4696000</v>
      </c>
      <c r="I140" s="1">
        <f t="shared" si="51"/>
        <v>25004000</v>
      </c>
    </row>
    <row r="141" spans="4:44" x14ac:dyDescent="0.2">
      <c r="D141" s="1" t="s">
        <v>30</v>
      </c>
      <c r="E141" s="1">
        <f t="shared" si="52"/>
        <v>0</v>
      </c>
      <c r="F141" s="1">
        <v>2</v>
      </c>
      <c r="G141" s="1">
        <f t="shared" si="53"/>
        <v>25000000</v>
      </c>
      <c r="H141" s="1">
        <f>(G142-G141)</f>
        <v>-20300000</v>
      </c>
      <c r="I141" s="1">
        <f t="shared" si="51"/>
        <v>0</v>
      </c>
    </row>
    <row r="142" spans="4:44" x14ac:dyDescent="0.2">
      <c r="D142" s="1" t="s">
        <v>30</v>
      </c>
      <c r="E142" s="1">
        <f t="shared" si="52"/>
        <v>0</v>
      </c>
      <c r="F142" s="1">
        <f>E$29</f>
        <v>2</v>
      </c>
      <c r="G142" s="1">
        <f t="shared" si="53"/>
        <v>4700000</v>
      </c>
      <c r="I142" s="1">
        <f t="shared" si="51"/>
        <v>5350000</v>
      </c>
    </row>
    <row r="143" spans="4:44" x14ac:dyDescent="0.2">
      <c r="D143" s="1" t="s">
        <v>30</v>
      </c>
      <c r="E143" s="1">
        <f t="shared" si="52"/>
        <v>0</v>
      </c>
      <c r="F143" s="1">
        <f>E$30</f>
        <v>3</v>
      </c>
      <c r="G143" s="1">
        <f t="shared" si="53"/>
        <v>6000000</v>
      </c>
      <c r="I143" s="1">
        <f t="shared" si="51"/>
        <v>27000000</v>
      </c>
    </row>
    <row r="144" spans="4:44" x14ac:dyDescent="0.2">
      <c r="D144" s="1" t="s">
        <v>30</v>
      </c>
      <c r="E144" s="1">
        <f t="shared" si="52"/>
        <v>0</v>
      </c>
      <c r="F144" s="1">
        <f>E$31</f>
        <v>6</v>
      </c>
      <c r="G144" s="1">
        <f t="shared" si="53"/>
        <v>12000000</v>
      </c>
      <c r="I144" s="1">
        <f t="shared" si="51"/>
        <v>6500000</v>
      </c>
    </row>
    <row r="145" spans="4:9" x14ac:dyDescent="0.2">
      <c r="D145" s="1" t="s">
        <v>30</v>
      </c>
      <c r="E145" s="1">
        <f t="shared" si="52"/>
        <v>0</v>
      </c>
      <c r="F145" s="1">
        <f>E$32</f>
        <v>7</v>
      </c>
      <c r="G145" s="1">
        <f t="shared" si="53"/>
        <v>1000000</v>
      </c>
    </row>
    <row r="146" spans="4:9" x14ac:dyDescent="0.2">
      <c r="D146" s="1" t="s">
        <v>30</v>
      </c>
      <c r="E146" s="1">
        <f>$T$24</f>
        <v>0</v>
      </c>
      <c r="F146" s="1">
        <f>$D$26</f>
        <v>0</v>
      </c>
      <c r="G146" s="1">
        <f>U27</f>
        <v>733333.33333333337</v>
      </c>
      <c r="H146" s="1">
        <f>(G147-G146)</f>
        <v>-727333.33333333337</v>
      </c>
      <c r="I146" s="1">
        <f t="shared" ref="I146:I151" si="54">((F147-F146)*(G147-G146))/2+(F147-F146)*G146</f>
        <v>0</v>
      </c>
    </row>
    <row r="147" spans="4:9" x14ac:dyDescent="0.2">
      <c r="D147" s="1" t="s">
        <v>30</v>
      </c>
      <c r="E147" s="1">
        <f t="shared" ref="E147:E152" si="55">$T$24</f>
        <v>0</v>
      </c>
      <c r="F147" s="1">
        <f>$D$27</f>
        <v>0</v>
      </c>
      <c r="G147" s="1">
        <f t="shared" ref="G147:G152" si="56">U28</f>
        <v>6000</v>
      </c>
      <c r="H147" s="1">
        <f>(G149-G147)</f>
        <v>7394000</v>
      </c>
      <c r="I147" s="1">
        <f t="shared" si="54"/>
        <v>44006000</v>
      </c>
    </row>
    <row r="148" spans="4:9" x14ac:dyDescent="0.2">
      <c r="D148" s="1" t="s">
        <v>30</v>
      </c>
      <c r="E148" s="1">
        <f t="shared" si="55"/>
        <v>0</v>
      </c>
      <c r="F148" s="1">
        <v>2</v>
      </c>
      <c r="G148" s="1">
        <f t="shared" si="56"/>
        <v>44000000</v>
      </c>
      <c r="H148" s="1">
        <f>(G149-G148)</f>
        <v>-36600000</v>
      </c>
      <c r="I148" s="1">
        <f t="shared" si="54"/>
        <v>0</v>
      </c>
    </row>
    <row r="149" spans="4:9" x14ac:dyDescent="0.2">
      <c r="D149" s="1" t="s">
        <v>30</v>
      </c>
      <c r="E149" s="1">
        <f t="shared" si="55"/>
        <v>0</v>
      </c>
      <c r="F149" s="1">
        <f>E$29</f>
        <v>2</v>
      </c>
      <c r="G149" s="1">
        <f t="shared" si="56"/>
        <v>7400000</v>
      </c>
      <c r="I149" s="1">
        <f t="shared" si="54"/>
        <v>7350000</v>
      </c>
    </row>
    <row r="150" spans="4:9" x14ac:dyDescent="0.2">
      <c r="D150" s="1" t="s">
        <v>30</v>
      </c>
      <c r="E150" s="1">
        <f t="shared" si="55"/>
        <v>0</v>
      </c>
      <c r="F150" s="1">
        <f>E$30</f>
        <v>3</v>
      </c>
      <c r="G150" s="1">
        <f t="shared" si="56"/>
        <v>7300000</v>
      </c>
      <c r="I150" s="1">
        <f t="shared" si="54"/>
        <v>22950000</v>
      </c>
    </row>
    <row r="151" spans="4:9" x14ac:dyDescent="0.2">
      <c r="D151" s="1" t="s">
        <v>30</v>
      </c>
      <c r="E151" s="1">
        <f t="shared" si="55"/>
        <v>0</v>
      </c>
      <c r="F151" s="1">
        <f>E$31</f>
        <v>6</v>
      </c>
      <c r="G151" s="1">
        <f t="shared" si="56"/>
        <v>8000000</v>
      </c>
      <c r="I151" s="1">
        <f t="shared" si="54"/>
        <v>7000000</v>
      </c>
    </row>
    <row r="152" spans="4:9" x14ac:dyDescent="0.2">
      <c r="D152" s="1" t="s">
        <v>30</v>
      </c>
      <c r="E152" s="1">
        <f t="shared" si="55"/>
        <v>0</v>
      </c>
      <c r="F152" s="1">
        <f>E$32</f>
        <v>7</v>
      </c>
      <c r="G152" s="1">
        <f t="shared" si="56"/>
        <v>6000000</v>
      </c>
    </row>
  </sheetData>
  <phoneticPr fontId="6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83713-8363-E643-985C-66268B5565A8}">
  <dimension ref="A4:BF151"/>
  <sheetViews>
    <sheetView topLeftCell="A33" zoomScale="97" zoomScaleNormal="97" workbookViewId="0">
      <selection activeCell="W62" sqref="W62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8" width="11" bestFit="1" customWidth="1"/>
    <col min="9" max="9" width="12.1640625" bestFit="1" customWidth="1"/>
    <col min="10" max="11" width="16.1640625" bestFit="1" customWidth="1"/>
    <col min="12" max="16" width="14.83203125" bestFit="1" customWidth="1"/>
    <col min="17" max="17" width="12.1640625" bestFit="1" customWidth="1"/>
    <col min="18" max="18" width="13.5" bestFit="1" customWidth="1"/>
    <col min="19" max="19" width="12.1640625" bestFit="1" customWidth="1"/>
    <col min="21" max="22" width="16.1640625" bestFit="1" customWidth="1"/>
    <col min="23" max="25" width="11.6640625" customWidth="1"/>
    <col min="27" max="32" width="11" bestFit="1" customWidth="1"/>
  </cols>
  <sheetData>
    <row r="4" spans="1:53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3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53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47"/>
      <c r="X6" s="47"/>
      <c r="Y6" s="47"/>
      <c r="Z6" s="37"/>
      <c r="AK6" t="s">
        <v>59</v>
      </c>
      <c r="AL6" t="s">
        <v>60</v>
      </c>
      <c r="AM6" t="s">
        <v>61</v>
      </c>
      <c r="AN6" t="s">
        <v>62</v>
      </c>
      <c r="AO6" t="s">
        <v>63</v>
      </c>
      <c r="AP6" t="s">
        <v>64</v>
      </c>
      <c r="AQ6" t="s">
        <v>65</v>
      </c>
      <c r="AR6" t="s">
        <v>66</v>
      </c>
      <c r="AS6" t="s">
        <v>67</v>
      </c>
      <c r="AT6" t="s">
        <v>68</v>
      </c>
      <c r="AU6" t="s">
        <v>69</v>
      </c>
      <c r="AV6" t="s">
        <v>70</v>
      </c>
      <c r="AW6" t="s">
        <v>71</v>
      </c>
      <c r="AX6" t="s">
        <v>72</v>
      </c>
    </row>
    <row r="7" spans="1:53" x14ac:dyDescent="0.2">
      <c r="C7" s="53" t="s">
        <v>0</v>
      </c>
      <c r="D7" s="53">
        <v>11</v>
      </c>
      <c r="E7" s="53">
        <v>11</v>
      </c>
      <c r="F7" s="53">
        <v>11</v>
      </c>
      <c r="G7" s="53">
        <v>11</v>
      </c>
      <c r="H7" s="53">
        <v>11</v>
      </c>
      <c r="I7" s="53">
        <v>11</v>
      </c>
      <c r="J7" s="53">
        <v>11</v>
      </c>
      <c r="K7" s="53">
        <v>11</v>
      </c>
      <c r="L7" s="53">
        <v>11</v>
      </c>
      <c r="M7" s="53">
        <v>11</v>
      </c>
      <c r="N7" s="53">
        <v>11</v>
      </c>
      <c r="O7" s="53">
        <v>11</v>
      </c>
      <c r="P7" s="53">
        <v>11</v>
      </c>
      <c r="Q7" s="53">
        <v>11</v>
      </c>
      <c r="R7" s="53">
        <v>11</v>
      </c>
      <c r="S7" s="53">
        <v>11</v>
      </c>
      <c r="T7" s="54"/>
      <c r="U7" s="54"/>
      <c r="V7" s="54"/>
      <c r="W7" s="54"/>
      <c r="X7" s="54"/>
      <c r="Y7" s="54"/>
      <c r="Z7" s="54"/>
      <c r="AK7" t="s">
        <v>73</v>
      </c>
      <c r="AL7">
        <v>7.3999999999999995</v>
      </c>
      <c r="AM7">
        <v>7.3999999999999995</v>
      </c>
      <c r="AN7">
        <v>7.3999999999999995</v>
      </c>
      <c r="AO7">
        <v>7.3999999999999995</v>
      </c>
      <c r="AP7">
        <v>7.3999999999999995</v>
      </c>
      <c r="AQ7">
        <v>7.3999999999999995</v>
      </c>
      <c r="AR7">
        <v>7.3999999999999995</v>
      </c>
      <c r="AS7">
        <v>7.3999999999999995</v>
      </c>
      <c r="AT7">
        <v>7.3999999999999995</v>
      </c>
      <c r="AU7">
        <v>7.3999999999999995</v>
      </c>
      <c r="AV7">
        <v>7.3999999999999995</v>
      </c>
      <c r="AW7">
        <v>7.3999999999999995</v>
      </c>
      <c r="AX7">
        <v>7.3999999999999995</v>
      </c>
      <c r="AY7">
        <v>7.3</v>
      </c>
      <c r="AZ7">
        <v>7.4</v>
      </c>
      <c r="BA7">
        <v>7.5</v>
      </c>
    </row>
    <row r="8" spans="1:53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K8" t="s">
        <v>74</v>
      </c>
      <c r="AL8">
        <v>7.3</v>
      </c>
      <c r="AM8">
        <v>7.1</v>
      </c>
      <c r="AN8">
        <v>7.3</v>
      </c>
      <c r="AO8">
        <v>7.1</v>
      </c>
      <c r="AP8">
        <v>6.9</v>
      </c>
      <c r="AQ8">
        <v>7</v>
      </c>
      <c r="AR8">
        <v>7.1</v>
      </c>
      <c r="AS8">
        <v>6.9</v>
      </c>
      <c r="AT8">
        <v>7</v>
      </c>
      <c r="AU8">
        <v>7</v>
      </c>
      <c r="AV8">
        <v>7</v>
      </c>
      <c r="AW8">
        <v>6.9</v>
      </c>
      <c r="AX8">
        <v>7.2333333333333334</v>
      </c>
      <c r="AY8">
        <v>7.1</v>
      </c>
      <c r="AZ8">
        <v>7.3</v>
      </c>
      <c r="BA8">
        <v>7.3</v>
      </c>
    </row>
    <row r="9" spans="1:53" x14ac:dyDescent="0.2">
      <c r="C9" s="53" t="s">
        <v>1</v>
      </c>
      <c r="D9" s="53">
        <v>14</v>
      </c>
      <c r="E9" s="53">
        <v>23</v>
      </c>
      <c r="F9" s="53">
        <v>21</v>
      </c>
      <c r="G9" s="53">
        <v>18</v>
      </c>
      <c r="H9" s="53">
        <v>12</v>
      </c>
      <c r="I9" s="53">
        <v>18</v>
      </c>
      <c r="J9" s="53">
        <v>8</v>
      </c>
      <c r="K9" s="53">
        <v>11</v>
      </c>
      <c r="L9" s="53">
        <v>27</v>
      </c>
      <c r="M9" s="53">
        <v>15</v>
      </c>
      <c r="N9" s="53">
        <v>26</v>
      </c>
      <c r="O9" s="53">
        <v>20</v>
      </c>
      <c r="P9" s="10">
        <v>33</v>
      </c>
      <c r="Q9" s="10">
        <v>18</v>
      </c>
      <c r="R9" s="10">
        <v>36</v>
      </c>
      <c r="S9" s="55">
        <v>41</v>
      </c>
      <c r="T9" s="54"/>
      <c r="U9" s="54"/>
      <c r="V9" s="54"/>
      <c r="W9" s="54"/>
      <c r="X9" s="54"/>
      <c r="Y9" s="54"/>
      <c r="Z9" s="54"/>
      <c r="AK9" t="s">
        <v>75</v>
      </c>
      <c r="AL9">
        <v>7.2</v>
      </c>
      <c r="AM9">
        <v>7</v>
      </c>
      <c r="AN9">
        <v>7.2</v>
      </c>
      <c r="AO9">
        <v>7.2</v>
      </c>
      <c r="AP9">
        <v>7.1</v>
      </c>
      <c r="AQ9">
        <v>7</v>
      </c>
      <c r="AR9">
        <v>7</v>
      </c>
      <c r="AS9">
        <v>7.2</v>
      </c>
      <c r="AT9">
        <v>7</v>
      </c>
      <c r="AU9">
        <v>6.8</v>
      </c>
      <c r="AV9">
        <v>6.9</v>
      </c>
      <c r="AW9">
        <v>6.9</v>
      </c>
      <c r="AX9">
        <v>7.1333333333333329</v>
      </c>
      <c r="AY9">
        <v>7.2</v>
      </c>
      <c r="AZ9">
        <v>7.1</v>
      </c>
      <c r="BA9">
        <v>7.1</v>
      </c>
    </row>
    <row r="10" spans="1:53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2</v>
      </c>
      <c r="I10" s="10">
        <v>2</v>
      </c>
      <c r="J10" s="10">
        <v>2</v>
      </c>
      <c r="K10" s="10">
        <v>2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K10" t="s">
        <v>76</v>
      </c>
      <c r="AL10">
        <v>6.9</v>
      </c>
      <c r="AM10">
        <v>7</v>
      </c>
      <c r="AN10">
        <v>6.9</v>
      </c>
      <c r="AO10">
        <v>7.1</v>
      </c>
      <c r="AP10">
        <v>7.1</v>
      </c>
      <c r="AQ10">
        <v>7</v>
      </c>
      <c r="AR10">
        <v>7.2</v>
      </c>
      <c r="AS10">
        <v>7.1</v>
      </c>
      <c r="AT10">
        <v>6.6</v>
      </c>
      <c r="AU10">
        <v>6.5</v>
      </c>
      <c r="AV10">
        <v>6.6</v>
      </c>
      <c r="AW10">
        <v>6.7</v>
      </c>
      <c r="AX10">
        <v>7.0666666666666664</v>
      </c>
      <c r="AY10">
        <v>7</v>
      </c>
      <c r="AZ10">
        <v>7</v>
      </c>
      <c r="BA10">
        <v>7.2</v>
      </c>
    </row>
    <row r="11" spans="1:53" x14ac:dyDescent="0.2">
      <c r="C11" s="53" t="s">
        <v>2</v>
      </c>
      <c r="D11" s="53">
        <v>16</v>
      </c>
      <c r="E11" s="53">
        <v>18</v>
      </c>
      <c r="F11" s="53">
        <v>20</v>
      </c>
      <c r="G11" s="53">
        <v>14</v>
      </c>
      <c r="H11" s="53">
        <v>37</v>
      </c>
      <c r="I11" s="53">
        <v>38</v>
      </c>
      <c r="J11" s="53">
        <v>37</v>
      </c>
      <c r="K11" s="53">
        <v>32</v>
      </c>
      <c r="L11" s="53">
        <v>16</v>
      </c>
      <c r="M11" s="53">
        <v>12</v>
      </c>
      <c r="N11" s="53">
        <v>15</v>
      </c>
      <c r="O11" s="53">
        <v>15</v>
      </c>
      <c r="P11" s="53">
        <v>37</v>
      </c>
      <c r="Q11" s="53">
        <v>39</v>
      </c>
      <c r="R11" s="53">
        <v>31</v>
      </c>
      <c r="S11" s="56">
        <v>39</v>
      </c>
      <c r="T11" s="54"/>
      <c r="U11" s="54"/>
      <c r="V11" s="54"/>
      <c r="W11" s="54"/>
      <c r="X11" s="54"/>
      <c r="Y11" s="54"/>
      <c r="Z11" s="54"/>
      <c r="AK11" t="s">
        <v>77</v>
      </c>
      <c r="AL11">
        <v>6.5</v>
      </c>
      <c r="AM11">
        <v>6.6</v>
      </c>
      <c r="AN11">
        <v>6.6</v>
      </c>
      <c r="AO11">
        <v>6.6</v>
      </c>
      <c r="AP11">
        <v>6.8</v>
      </c>
      <c r="AQ11">
        <v>6.8</v>
      </c>
      <c r="AR11">
        <v>6.9</v>
      </c>
      <c r="AS11">
        <v>6.9</v>
      </c>
      <c r="AT11">
        <v>6.1</v>
      </c>
      <c r="AU11">
        <v>5.8</v>
      </c>
      <c r="AV11">
        <v>6</v>
      </c>
      <c r="AW11">
        <v>5.9</v>
      </c>
      <c r="AX11">
        <v>7.1333333333333329</v>
      </c>
      <c r="AY11">
        <v>7.3</v>
      </c>
      <c r="AZ11">
        <v>7.1</v>
      </c>
      <c r="BA11">
        <v>7</v>
      </c>
    </row>
    <row r="12" spans="1:53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3</v>
      </c>
      <c r="I12" s="10">
        <v>3</v>
      </c>
      <c r="J12" s="10">
        <v>3</v>
      </c>
      <c r="K12" s="10">
        <v>3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  <c r="AK12" t="s">
        <v>78</v>
      </c>
      <c r="AL12">
        <v>6.5</v>
      </c>
      <c r="AM12">
        <v>6.6</v>
      </c>
      <c r="AN12">
        <v>6.6</v>
      </c>
      <c r="AO12">
        <v>6.6</v>
      </c>
      <c r="AP12">
        <v>6.9</v>
      </c>
      <c r="AQ12">
        <v>7</v>
      </c>
      <c r="AR12">
        <v>6.9</v>
      </c>
      <c r="AS12">
        <v>6.9</v>
      </c>
      <c r="AT12">
        <v>6</v>
      </c>
      <c r="AU12">
        <v>5.8</v>
      </c>
      <c r="AV12">
        <v>5.9</v>
      </c>
      <c r="AW12">
        <v>5.9</v>
      </c>
      <c r="AX12">
        <v>7.166666666666667</v>
      </c>
      <c r="AY12">
        <v>7.1</v>
      </c>
      <c r="AZ12">
        <v>7.2</v>
      </c>
      <c r="BA12">
        <v>7.2</v>
      </c>
    </row>
    <row r="13" spans="1:53" x14ac:dyDescent="0.2">
      <c r="A13" s="57"/>
      <c r="C13" s="53" t="s">
        <v>3</v>
      </c>
      <c r="D13" s="53">
        <v>34</v>
      </c>
      <c r="E13" s="53">
        <v>28</v>
      </c>
      <c r="F13" s="53">
        <v>33</v>
      </c>
      <c r="G13" s="53">
        <v>21</v>
      </c>
      <c r="H13" s="53">
        <v>40</v>
      </c>
      <c r="I13" s="53">
        <v>45</v>
      </c>
      <c r="J13" s="53">
        <v>67</v>
      </c>
      <c r="K13" s="53">
        <v>72</v>
      </c>
      <c r="L13" s="53">
        <v>27</v>
      </c>
      <c r="M13" s="53">
        <v>28</v>
      </c>
      <c r="N13" s="53">
        <v>28</v>
      </c>
      <c r="O13" s="53">
        <v>44</v>
      </c>
      <c r="P13" s="53">
        <v>73</v>
      </c>
      <c r="Q13" s="53">
        <v>48</v>
      </c>
      <c r="R13" s="53">
        <v>76</v>
      </c>
      <c r="S13" s="56">
        <v>40</v>
      </c>
      <c r="T13" s="54"/>
      <c r="U13" s="54"/>
      <c r="V13" s="54"/>
      <c r="W13" s="54"/>
      <c r="X13" s="54"/>
      <c r="Y13" s="54"/>
      <c r="Z13" s="54"/>
      <c r="AK13" t="s">
        <v>79</v>
      </c>
      <c r="AL13">
        <v>6.4</v>
      </c>
      <c r="AM13">
        <v>6.5</v>
      </c>
      <c r="AN13">
        <v>6.7</v>
      </c>
      <c r="AO13">
        <v>6.6</v>
      </c>
      <c r="AP13">
        <v>6.9</v>
      </c>
      <c r="AQ13">
        <v>7.1</v>
      </c>
      <c r="AR13">
        <v>7.1</v>
      </c>
      <c r="AS13">
        <v>6.9</v>
      </c>
      <c r="AT13">
        <v>6</v>
      </c>
      <c r="AU13">
        <v>6</v>
      </c>
      <c r="AV13">
        <v>6.1</v>
      </c>
      <c r="AW13">
        <v>6</v>
      </c>
      <c r="AX13">
        <v>7.1333333333333329</v>
      </c>
      <c r="AY13">
        <v>7</v>
      </c>
      <c r="AZ13">
        <v>7.2</v>
      </c>
      <c r="BA13">
        <v>7.2</v>
      </c>
    </row>
    <row r="14" spans="1:53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3" x14ac:dyDescent="0.2">
      <c r="C15" s="53" t="s">
        <v>4</v>
      </c>
      <c r="D15" s="53">
        <v>30</v>
      </c>
      <c r="E15" s="53">
        <v>25</v>
      </c>
      <c r="F15" s="53">
        <v>25</v>
      </c>
      <c r="G15" s="53">
        <v>32</v>
      </c>
      <c r="H15" s="53">
        <v>59</v>
      </c>
      <c r="I15" s="53">
        <v>54</v>
      </c>
      <c r="J15" s="53">
        <v>51</v>
      </c>
      <c r="K15" s="53">
        <v>54</v>
      </c>
      <c r="L15" s="53">
        <v>32</v>
      </c>
      <c r="M15" s="53">
        <v>25</v>
      </c>
      <c r="N15" s="53">
        <v>23</v>
      </c>
      <c r="O15" s="53">
        <v>21</v>
      </c>
      <c r="P15" s="53">
        <v>68</v>
      </c>
      <c r="Q15" s="53">
        <v>71</v>
      </c>
      <c r="R15" s="53">
        <v>72</v>
      </c>
      <c r="S15" s="56">
        <v>57</v>
      </c>
      <c r="T15" s="54"/>
      <c r="U15" s="54"/>
      <c r="V15" s="54"/>
      <c r="W15" s="54"/>
      <c r="X15" s="54"/>
      <c r="Y15" s="54"/>
      <c r="Z15" s="54"/>
    </row>
    <row r="16" spans="1:53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3" x14ac:dyDescent="0.2">
      <c r="C17" s="53" t="s">
        <v>24</v>
      </c>
      <c r="D17" s="53">
        <v>26</v>
      </c>
      <c r="E17" s="53">
        <v>24</v>
      </c>
      <c r="F17" s="53">
        <v>27</v>
      </c>
      <c r="G17" s="53">
        <v>25</v>
      </c>
      <c r="H17" s="53">
        <v>47</v>
      </c>
      <c r="I17" s="53">
        <v>62</v>
      </c>
      <c r="J17" s="53">
        <v>64</v>
      </c>
      <c r="K17" s="53">
        <v>46</v>
      </c>
      <c r="L17" s="53">
        <v>16</v>
      </c>
      <c r="M17" s="53">
        <v>16</v>
      </c>
      <c r="N17" s="53">
        <v>29</v>
      </c>
      <c r="O17" s="53">
        <v>21</v>
      </c>
      <c r="P17" s="53">
        <v>75</v>
      </c>
      <c r="Q17" s="53">
        <v>54</v>
      </c>
      <c r="R17" s="53">
        <v>10</v>
      </c>
      <c r="S17" s="56">
        <v>9</v>
      </c>
      <c r="T17" s="54"/>
      <c r="U17" s="54"/>
      <c r="V17" s="54"/>
      <c r="W17" s="54"/>
      <c r="X17" s="54"/>
      <c r="Y17" s="54"/>
      <c r="Z17" s="54"/>
    </row>
    <row r="18" spans="3:53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4</v>
      </c>
      <c r="S18" s="55">
        <v>4</v>
      </c>
    </row>
    <row r="19" spans="3:53" x14ac:dyDescent="0.2">
      <c r="C19" s="53" t="s">
        <v>5</v>
      </c>
      <c r="D19" s="53">
        <v>35</v>
      </c>
      <c r="E19" s="53">
        <v>24</v>
      </c>
      <c r="F19" s="53">
        <v>22</v>
      </c>
      <c r="G19" s="53">
        <v>27</v>
      </c>
      <c r="H19" s="53">
        <v>47</v>
      </c>
      <c r="I19" s="53">
        <v>62</v>
      </c>
      <c r="J19" s="53">
        <v>58</v>
      </c>
      <c r="K19" s="53">
        <v>45</v>
      </c>
      <c r="L19" s="53">
        <v>27</v>
      </c>
      <c r="M19" s="53">
        <v>30</v>
      </c>
      <c r="N19" s="53">
        <v>23</v>
      </c>
      <c r="O19" s="53">
        <v>25</v>
      </c>
      <c r="P19" s="53">
        <v>83</v>
      </c>
      <c r="Q19" s="53">
        <v>62</v>
      </c>
      <c r="R19" s="53">
        <v>13</v>
      </c>
      <c r="S19" s="56">
        <v>62</v>
      </c>
      <c r="T19" s="54"/>
      <c r="U19" s="54"/>
      <c r="V19" s="54"/>
      <c r="W19" s="54"/>
      <c r="X19" s="54"/>
      <c r="Y19" s="54"/>
      <c r="Z19" s="54"/>
    </row>
    <row r="20" spans="3:53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3</v>
      </c>
      <c r="J20" s="58">
        <v>3</v>
      </c>
      <c r="K20" s="58">
        <v>3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4</v>
      </c>
      <c r="S20" s="59">
        <v>3</v>
      </c>
    </row>
    <row r="21" spans="3:53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3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3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3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3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X25" s="37"/>
      <c r="Y25" s="37"/>
      <c r="Z25" s="37"/>
    </row>
    <row r="26" spans="3:53" x14ac:dyDescent="0.2">
      <c r="C26" s="61">
        <v>0</v>
      </c>
      <c r="D26" s="61">
        <f t="shared" ref="D26:S26" si="0">((D7*(5*20)*10^D8))/(5*30)</f>
        <v>733333.33333333337</v>
      </c>
      <c r="E26" s="61">
        <f t="shared" si="0"/>
        <v>733333.33333333337</v>
      </c>
      <c r="F26" s="61">
        <f t="shared" si="0"/>
        <v>733333.33333333337</v>
      </c>
      <c r="G26" s="61">
        <f t="shared" si="0"/>
        <v>733333.33333333337</v>
      </c>
      <c r="H26" s="61">
        <f t="shared" si="0"/>
        <v>733333.33333333337</v>
      </c>
      <c r="I26" s="61">
        <f t="shared" si="0"/>
        <v>733333.33333333337</v>
      </c>
      <c r="J26" s="61">
        <f t="shared" si="0"/>
        <v>733333.33333333337</v>
      </c>
      <c r="K26" s="61">
        <f t="shared" si="0"/>
        <v>733333.33333333337</v>
      </c>
      <c r="L26" s="61">
        <f t="shared" si="0"/>
        <v>733333.33333333337</v>
      </c>
      <c r="M26" s="61">
        <f t="shared" si="0"/>
        <v>733333.33333333337</v>
      </c>
      <c r="N26" s="61">
        <f t="shared" si="0"/>
        <v>733333.33333333337</v>
      </c>
      <c r="O26" s="61">
        <f t="shared" si="0"/>
        <v>733333.33333333337</v>
      </c>
      <c r="P26" s="61">
        <f t="shared" si="0"/>
        <v>733333.33333333337</v>
      </c>
      <c r="Q26" s="61">
        <f t="shared" si="0"/>
        <v>733333.33333333337</v>
      </c>
      <c r="R26" s="61">
        <f t="shared" si="0"/>
        <v>733333.33333333337</v>
      </c>
      <c r="S26" s="55">
        <f t="shared" si="0"/>
        <v>733333.33333333337</v>
      </c>
      <c r="AK26" t="s">
        <v>6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  <c r="BA26" t="s">
        <v>130</v>
      </c>
    </row>
    <row r="27" spans="3:53" x14ac:dyDescent="0.2">
      <c r="C27" s="10">
        <v>1</v>
      </c>
      <c r="D27" s="61">
        <f>D9*(5*20)*10^D10</f>
        <v>14000000</v>
      </c>
      <c r="E27" s="61">
        <f t="shared" ref="E27:R27" si="1">E9*(5*20)*10^E10</f>
        <v>23000000</v>
      </c>
      <c r="F27" s="61">
        <f t="shared" si="1"/>
        <v>21000000</v>
      </c>
      <c r="G27" s="61">
        <f t="shared" si="1"/>
        <v>18000000</v>
      </c>
      <c r="H27" s="61">
        <f t="shared" si="1"/>
        <v>120000</v>
      </c>
      <c r="I27" s="61">
        <f t="shared" si="1"/>
        <v>180000</v>
      </c>
      <c r="J27" s="61">
        <f t="shared" si="1"/>
        <v>80000</v>
      </c>
      <c r="K27" s="61">
        <f t="shared" si="1"/>
        <v>110000</v>
      </c>
      <c r="L27" s="61">
        <f>L9*(5*20)*10^L10</f>
        <v>27000000</v>
      </c>
      <c r="M27" s="61">
        <f t="shared" si="1"/>
        <v>15000000</v>
      </c>
      <c r="N27" s="61">
        <f t="shared" si="1"/>
        <v>26000000</v>
      </c>
      <c r="O27" s="61">
        <f t="shared" si="1"/>
        <v>20000000</v>
      </c>
      <c r="P27" s="61">
        <f t="shared" si="1"/>
        <v>330000</v>
      </c>
      <c r="Q27" s="61">
        <f t="shared" si="1"/>
        <v>180000</v>
      </c>
      <c r="R27" s="61">
        <f t="shared" si="1"/>
        <v>360000</v>
      </c>
      <c r="S27" s="55">
        <f>S9*(5*20)*10^S10</f>
        <v>410000</v>
      </c>
      <c r="AL27" t="s">
        <v>8</v>
      </c>
      <c r="AM27" t="s">
        <v>9</v>
      </c>
      <c r="AN27" t="s">
        <v>10</v>
      </c>
      <c r="AO27" t="s">
        <v>11</v>
      </c>
      <c r="AP27" t="s">
        <v>12</v>
      </c>
      <c r="AQ27" t="s">
        <v>13</v>
      </c>
      <c r="AR27" t="s">
        <v>14</v>
      </c>
      <c r="AS27" t="s">
        <v>15</v>
      </c>
      <c r="AT27" t="s">
        <v>16</v>
      </c>
      <c r="AU27" t="s">
        <v>17</v>
      </c>
      <c r="AV27" t="s">
        <v>18</v>
      </c>
      <c r="AW27" t="s">
        <v>19</v>
      </c>
      <c r="AX27" t="s">
        <v>20</v>
      </c>
      <c r="AY27" t="s">
        <v>21</v>
      </c>
      <c r="AZ27" t="s">
        <v>22</v>
      </c>
      <c r="BA27" t="s">
        <v>23</v>
      </c>
    </row>
    <row r="28" spans="3:53" x14ac:dyDescent="0.2">
      <c r="C28" s="10">
        <v>2</v>
      </c>
      <c r="D28" s="61">
        <f>D11*(5*20)*10^D12</f>
        <v>160000000</v>
      </c>
      <c r="E28" s="61">
        <f>E11*(5*20)*10^E12</f>
        <v>180000000</v>
      </c>
      <c r="F28" s="61">
        <f t="shared" ref="F28:S28" si="2">F11*(5*20)*10^F12</f>
        <v>200000000</v>
      </c>
      <c r="G28" s="61">
        <f t="shared" si="2"/>
        <v>140000000</v>
      </c>
      <c r="H28" s="61">
        <f t="shared" si="2"/>
        <v>3700000</v>
      </c>
      <c r="I28" s="61">
        <f t="shared" si="2"/>
        <v>3800000</v>
      </c>
      <c r="J28" s="61">
        <f t="shared" si="2"/>
        <v>3700000</v>
      </c>
      <c r="K28" s="61">
        <f t="shared" si="2"/>
        <v>3200000</v>
      </c>
      <c r="L28" s="61">
        <f t="shared" si="2"/>
        <v>160000000</v>
      </c>
      <c r="M28" s="61">
        <f t="shared" si="2"/>
        <v>120000000</v>
      </c>
      <c r="N28" s="61">
        <f t="shared" si="2"/>
        <v>150000000</v>
      </c>
      <c r="O28" s="61">
        <f t="shared" si="2"/>
        <v>150000000</v>
      </c>
      <c r="P28" s="61">
        <f t="shared" si="2"/>
        <v>3700000</v>
      </c>
      <c r="Q28" s="61">
        <f t="shared" si="2"/>
        <v>3900000</v>
      </c>
      <c r="R28" s="61">
        <f t="shared" si="2"/>
        <v>3100000</v>
      </c>
      <c r="S28" s="61">
        <f t="shared" si="2"/>
        <v>3900000</v>
      </c>
      <c r="AK28" t="s">
        <v>131</v>
      </c>
    </row>
    <row r="29" spans="3:53" x14ac:dyDescent="0.2">
      <c r="C29" s="10">
        <v>3</v>
      </c>
      <c r="D29" s="61">
        <f t="shared" ref="D29:S29" si="3">D13*(5*20)*10^D14</f>
        <v>340000000</v>
      </c>
      <c r="E29" s="61">
        <f t="shared" si="3"/>
        <v>280000000</v>
      </c>
      <c r="F29" s="61">
        <f t="shared" si="3"/>
        <v>330000000</v>
      </c>
      <c r="G29" s="61">
        <f t="shared" si="3"/>
        <v>210000000</v>
      </c>
      <c r="H29" s="61">
        <f t="shared" si="3"/>
        <v>4000000</v>
      </c>
      <c r="I29" s="61">
        <f t="shared" si="3"/>
        <v>4500000</v>
      </c>
      <c r="J29" s="61">
        <f t="shared" si="3"/>
        <v>6700000</v>
      </c>
      <c r="K29" s="61">
        <f t="shared" si="3"/>
        <v>7200000</v>
      </c>
      <c r="L29" s="61">
        <f t="shared" si="3"/>
        <v>270000000</v>
      </c>
      <c r="M29" s="61">
        <f t="shared" si="3"/>
        <v>280000000</v>
      </c>
      <c r="N29" s="61">
        <f t="shared" si="3"/>
        <v>280000000</v>
      </c>
      <c r="O29" s="61">
        <f t="shared" si="3"/>
        <v>440000000</v>
      </c>
      <c r="P29" s="61">
        <f t="shared" si="3"/>
        <v>7300000</v>
      </c>
      <c r="Q29" s="61">
        <f t="shared" si="3"/>
        <v>4800000</v>
      </c>
      <c r="R29" s="61">
        <f t="shared" si="3"/>
        <v>7600000</v>
      </c>
      <c r="S29" s="55">
        <f t="shared" si="3"/>
        <v>4000000</v>
      </c>
      <c r="AK29">
        <v>0</v>
      </c>
    </row>
    <row r="30" spans="3:53" x14ac:dyDescent="0.2">
      <c r="C30" s="10">
        <v>6</v>
      </c>
      <c r="D30" s="61">
        <f t="shared" ref="D30:S30" si="4">D15*(5*20)*10^D16</f>
        <v>300000000</v>
      </c>
      <c r="E30" s="61">
        <f t="shared" si="4"/>
        <v>250000000</v>
      </c>
      <c r="F30" s="61">
        <f t="shared" si="4"/>
        <v>250000000</v>
      </c>
      <c r="G30" s="61">
        <f t="shared" si="4"/>
        <v>320000000</v>
      </c>
      <c r="H30" s="61">
        <f t="shared" si="4"/>
        <v>5900000</v>
      </c>
      <c r="I30" s="61">
        <f t="shared" si="4"/>
        <v>5400000</v>
      </c>
      <c r="J30" s="61">
        <f t="shared" si="4"/>
        <v>5100000</v>
      </c>
      <c r="K30" s="61">
        <f t="shared" si="4"/>
        <v>5400000</v>
      </c>
      <c r="L30" s="61">
        <f t="shared" si="4"/>
        <v>320000000</v>
      </c>
      <c r="M30" s="61">
        <f t="shared" si="4"/>
        <v>250000000</v>
      </c>
      <c r="N30" s="61">
        <f t="shared" si="4"/>
        <v>230000000</v>
      </c>
      <c r="O30" s="61">
        <f t="shared" si="4"/>
        <v>210000000</v>
      </c>
      <c r="P30" s="61">
        <f t="shared" si="4"/>
        <v>6800000</v>
      </c>
      <c r="Q30" s="61">
        <f t="shared" si="4"/>
        <v>7100000</v>
      </c>
      <c r="R30" s="61">
        <f t="shared" si="4"/>
        <v>7200000</v>
      </c>
      <c r="S30" s="55">
        <f t="shared" si="4"/>
        <v>5700000</v>
      </c>
      <c r="AK30">
        <v>1</v>
      </c>
    </row>
    <row r="31" spans="3:53" x14ac:dyDescent="0.2">
      <c r="C31" s="10">
        <v>7</v>
      </c>
      <c r="D31" s="61">
        <f t="shared" ref="D31:S31" si="5">D17*(5*20)*10^D18</f>
        <v>260000000</v>
      </c>
      <c r="E31" s="61">
        <f t="shared" si="5"/>
        <v>240000000</v>
      </c>
      <c r="F31" s="61">
        <f t="shared" si="5"/>
        <v>270000000</v>
      </c>
      <c r="G31" s="61">
        <f t="shared" si="5"/>
        <v>250000000</v>
      </c>
      <c r="H31" s="61">
        <f t="shared" si="5"/>
        <v>4700000</v>
      </c>
      <c r="I31" s="61">
        <f t="shared" si="5"/>
        <v>6200000</v>
      </c>
      <c r="J31" s="61">
        <f t="shared" si="5"/>
        <v>6400000</v>
      </c>
      <c r="K31" s="61">
        <f t="shared" si="5"/>
        <v>4600000</v>
      </c>
      <c r="L31" s="61">
        <f t="shared" si="5"/>
        <v>160000000</v>
      </c>
      <c r="M31" s="61">
        <f t="shared" si="5"/>
        <v>160000000</v>
      </c>
      <c r="N31" s="61">
        <f t="shared" si="5"/>
        <v>290000000</v>
      </c>
      <c r="O31" s="61">
        <f t="shared" si="5"/>
        <v>210000000</v>
      </c>
      <c r="P31" s="61">
        <f t="shared" si="5"/>
        <v>7500000</v>
      </c>
      <c r="Q31" s="61">
        <f t="shared" si="5"/>
        <v>5400000</v>
      </c>
      <c r="R31" s="61">
        <f t="shared" si="5"/>
        <v>10000000</v>
      </c>
      <c r="S31" s="55">
        <f t="shared" si="5"/>
        <v>9000000</v>
      </c>
      <c r="AK31">
        <v>2</v>
      </c>
    </row>
    <row r="32" spans="3:53" x14ac:dyDescent="0.2">
      <c r="C32" s="10">
        <v>8</v>
      </c>
      <c r="D32" s="61">
        <f t="shared" ref="D32:S32" si="6">D19*(5*20)*10^D20</f>
        <v>350000000</v>
      </c>
      <c r="E32" s="61">
        <f t="shared" si="6"/>
        <v>240000000</v>
      </c>
      <c r="F32" s="61">
        <f t="shared" si="6"/>
        <v>220000000</v>
      </c>
      <c r="G32" s="61">
        <f t="shared" si="6"/>
        <v>270000000</v>
      </c>
      <c r="H32" s="61">
        <f t="shared" si="6"/>
        <v>4700000</v>
      </c>
      <c r="I32" s="61">
        <f t="shared" si="6"/>
        <v>6200000</v>
      </c>
      <c r="J32" s="61">
        <f t="shared" si="6"/>
        <v>5800000</v>
      </c>
      <c r="K32" s="61">
        <f t="shared" si="6"/>
        <v>4500000</v>
      </c>
      <c r="L32" s="61">
        <f t="shared" si="6"/>
        <v>270000000</v>
      </c>
      <c r="M32" s="61">
        <f t="shared" si="6"/>
        <v>300000000</v>
      </c>
      <c r="N32" s="61">
        <f t="shared" si="6"/>
        <v>230000000</v>
      </c>
      <c r="O32" s="61">
        <f t="shared" si="6"/>
        <v>250000000</v>
      </c>
      <c r="P32" s="61">
        <f t="shared" si="6"/>
        <v>8300000</v>
      </c>
      <c r="Q32" s="61">
        <f t="shared" si="6"/>
        <v>6200000</v>
      </c>
      <c r="R32" s="61">
        <f t="shared" si="6"/>
        <v>13000000</v>
      </c>
      <c r="S32" s="55">
        <f t="shared" si="6"/>
        <v>6200000</v>
      </c>
      <c r="AK32">
        <v>3</v>
      </c>
    </row>
    <row r="33" spans="2:58" x14ac:dyDescent="0.2">
      <c r="AK33">
        <v>6</v>
      </c>
    </row>
    <row r="34" spans="2:58" x14ac:dyDescent="0.2">
      <c r="AK34">
        <v>7</v>
      </c>
    </row>
    <row r="35" spans="2:58" x14ac:dyDescent="0.2">
      <c r="AK35">
        <v>8</v>
      </c>
    </row>
    <row r="38" spans="2:58" ht="16" x14ac:dyDescent="0.2">
      <c r="N38" s="62"/>
      <c r="O38" s="41" t="s">
        <v>40</v>
      </c>
      <c r="P38" s="37" t="s">
        <v>42</v>
      </c>
      <c r="Q38" s="41" t="s">
        <v>43</v>
      </c>
    </row>
    <row r="39" spans="2:58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T39" s="41" t="s">
        <v>6</v>
      </c>
      <c r="U39" s="41" t="s">
        <v>34</v>
      </c>
      <c r="V39" s="41" t="s">
        <v>187</v>
      </c>
      <c r="W39" s="41" t="s">
        <v>6</v>
      </c>
      <c r="X39" s="41" t="s">
        <v>47</v>
      </c>
      <c r="Y39" s="41" t="s">
        <v>48</v>
      </c>
      <c r="Z39" s="41"/>
      <c r="AA39" s="41" t="s">
        <v>188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8" ht="16" x14ac:dyDescent="0.2">
      <c r="B40" t="s">
        <v>29</v>
      </c>
      <c r="C40" t="str">
        <f>$D$24</f>
        <v>At1</v>
      </c>
      <c r="D40">
        <f>$C$26</f>
        <v>0</v>
      </c>
      <c r="E40">
        <f>D26</f>
        <v>733333.33333333337</v>
      </c>
      <c r="F40">
        <f>(E41-E40)</f>
        <v>13266666.666666666</v>
      </c>
      <c r="G40">
        <f>((D41-D40)*(E41-E40))/2+(D41-D40)*E40</f>
        <v>7366666.666666666</v>
      </c>
      <c r="H40" t="s">
        <v>29</v>
      </c>
      <c r="I40" t="s">
        <v>31</v>
      </c>
      <c r="J40">
        <f>SUM(G40:G45)</f>
        <v>1889366666.6666667</v>
      </c>
      <c r="K40">
        <f>AVERAGE(J40:J43)</f>
        <v>1719366666.6666667</v>
      </c>
      <c r="M40" t="s">
        <v>31</v>
      </c>
      <c r="N40" s="42" t="s">
        <v>8</v>
      </c>
      <c r="O40" s="43">
        <f>MAX(E40:E46)</f>
        <v>350000000</v>
      </c>
      <c r="P40">
        <f>MAX(F40:F42)</f>
        <v>180000000</v>
      </c>
      <c r="Q40" s="42">
        <v>1</v>
      </c>
      <c r="T40" t="s">
        <v>31</v>
      </c>
      <c r="U40">
        <f>SUM(G40:G45)</f>
        <v>1889366666.6666667</v>
      </c>
      <c r="V40">
        <f>AVERAGE(U40:U43)</f>
        <v>1719366666.6666667</v>
      </c>
      <c r="W40" t="s">
        <v>31</v>
      </c>
      <c r="X40">
        <f>P40</f>
        <v>180000000</v>
      </c>
      <c r="Y40">
        <f>AVERAGE(X40:X43)</f>
        <v>159500000</v>
      </c>
      <c r="Z40" t="s">
        <v>31</v>
      </c>
    </row>
    <row r="41" spans="2:58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14000000</v>
      </c>
      <c r="F41">
        <f>(E42-E41)</f>
        <v>146000000</v>
      </c>
      <c r="G41">
        <f>((D42-D41)*(E42-E41))/2+(D42-D41)*E41</f>
        <v>87000000</v>
      </c>
      <c r="H41" t="s">
        <v>29</v>
      </c>
      <c r="I41" t="s">
        <v>31</v>
      </c>
      <c r="J41">
        <f>SUM(G47:G52)</f>
        <v>1623366666.6666667</v>
      </c>
      <c r="M41" t="s">
        <v>31</v>
      </c>
      <c r="N41" s="42" t="s">
        <v>9</v>
      </c>
      <c r="O41" s="43">
        <f>MAX(E47:E53)</f>
        <v>280000000</v>
      </c>
      <c r="P41">
        <f>MAX(F47:F49)</f>
        <v>157000000</v>
      </c>
      <c r="Q41" s="42">
        <v>1</v>
      </c>
      <c r="R41" s="42"/>
      <c r="T41" t="s">
        <v>31</v>
      </c>
      <c r="U41">
        <f>SUM(G47:G52)</f>
        <v>1623366666.6666667</v>
      </c>
      <c r="W41" t="s">
        <v>31</v>
      </c>
      <c r="X41">
        <f t="shared" ref="X41:X55" si="9">P41</f>
        <v>157000000</v>
      </c>
      <c r="Z41" t="s">
        <v>32</v>
      </c>
    </row>
    <row r="42" spans="2:58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160000000</v>
      </c>
      <c r="F42">
        <f>(E43-E42)</f>
        <v>180000000</v>
      </c>
      <c r="G42">
        <f>((D43-D42)*(E43-E42))/2+(D43-D42)*E42</f>
        <v>250000000</v>
      </c>
      <c r="H42" t="s">
        <v>29</v>
      </c>
      <c r="I42" t="s">
        <v>31</v>
      </c>
      <c r="J42">
        <f>SUM(G54:G59)</f>
        <v>1761366666.6666667</v>
      </c>
      <c r="M42" t="s">
        <v>31</v>
      </c>
      <c r="N42" s="42" t="s">
        <v>10</v>
      </c>
      <c r="O42" s="43">
        <f>MAX(E54:E60)</f>
        <v>330000000</v>
      </c>
      <c r="P42">
        <f>MAX(F54:F56)</f>
        <v>179000000</v>
      </c>
      <c r="Q42" s="42">
        <v>1</v>
      </c>
      <c r="R42" s="42"/>
      <c r="T42" t="s">
        <v>31</v>
      </c>
      <c r="U42">
        <f>SUM(G54:G59)</f>
        <v>1761366666.6666667</v>
      </c>
      <c r="W42" t="s">
        <v>31</v>
      </c>
      <c r="X42">
        <f t="shared" si="9"/>
        <v>179000000</v>
      </c>
      <c r="Z42" t="s">
        <v>36</v>
      </c>
      <c r="AA42">
        <f>LOG10(V48/V40)</f>
        <v>-1.9567966361635086E-2</v>
      </c>
      <c r="AB42">
        <f>AA42*2</f>
        <v>-3.9135932723270171E-2</v>
      </c>
      <c r="AC42">
        <v>0.44</v>
      </c>
      <c r="AD42">
        <f>LOG10(Y48/Y40)</f>
        <v>4.8268851130703234E-2</v>
      </c>
      <c r="AE42">
        <f>AD42*2</f>
        <v>9.6537702261406469E-2</v>
      </c>
      <c r="AF42">
        <v>0.65800000000000003</v>
      </c>
      <c r="AJ42" t="s">
        <v>28</v>
      </c>
      <c r="AK42" t="s">
        <v>27</v>
      </c>
      <c r="AL42" t="s">
        <v>26</v>
      </c>
      <c r="AM42" t="s">
        <v>80</v>
      </c>
      <c r="AN42" t="s">
        <v>81</v>
      </c>
      <c r="AP42" t="s">
        <v>34</v>
      </c>
      <c r="AQ42" t="s">
        <v>28</v>
      </c>
      <c r="AR42" t="s">
        <v>6</v>
      </c>
      <c r="AS42" t="s">
        <v>82</v>
      </c>
      <c r="AT42" t="s">
        <v>35</v>
      </c>
      <c r="AU42" t="s">
        <v>83</v>
      </c>
      <c r="AV42" t="s">
        <v>81</v>
      </c>
      <c r="AW42" t="s">
        <v>35</v>
      </c>
      <c r="AX42" t="s">
        <v>84</v>
      </c>
      <c r="AZ42" t="s">
        <v>6</v>
      </c>
      <c r="BA42" t="s">
        <v>85</v>
      </c>
      <c r="BB42" t="s">
        <v>86</v>
      </c>
      <c r="BC42" t="s">
        <v>87</v>
      </c>
      <c r="BE42" t="s">
        <v>35</v>
      </c>
      <c r="BF42" t="s">
        <v>84</v>
      </c>
    </row>
    <row r="43" spans="2:58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340000000</v>
      </c>
      <c r="G43">
        <f t="shared" ref="G43:G44" si="10">((D44-D43)*(E44-E43))/2+(D44-D43)*E43</f>
        <v>960000000</v>
      </c>
      <c r="H43" t="s">
        <v>29</v>
      </c>
      <c r="I43" t="s">
        <v>31</v>
      </c>
      <c r="J43">
        <f>SUM(G61:G66)</f>
        <v>1603366666.6666667</v>
      </c>
      <c r="M43" t="s">
        <v>31</v>
      </c>
      <c r="N43" s="42" t="s">
        <v>11</v>
      </c>
      <c r="O43" s="43">
        <f>MAX(E61:E67)</f>
        <v>320000000</v>
      </c>
      <c r="P43">
        <f>MAX(F61:F63)</f>
        <v>122000000</v>
      </c>
      <c r="Q43" s="42">
        <v>1</v>
      </c>
      <c r="R43" s="42"/>
      <c r="T43" t="s">
        <v>31</v>
      </c>
      <c r="U43">
        <f>SUM(G61:G66)</f>
        <v>1603366666.6666667</v>
      </c>
      <c r="W43" t="s">
        <v>31</v>
      </c>
      <c r="X43">
        <f t="shared" si="9"/>
        <v>122000000</v>
      </c>
      <c r="Z43" t="s">
        <v>37</v>
      </c>
      <c r="AA43">
        <f>LOG10(V52/V44)</f>
        <v>8.5434338775470922E-2</v>
      </c>
      <c r="AB43">
        <f>AA43*2</f>
        <v>0.17086867755094184</v>
      </c>
      <c r="AC43">
        <v>7.9500000000000001E-2</v>
      </c>
      <c r="AD43">
        <f>LOG10(Y52/Y44)</f>
        <v>1.4126987054951679E-2</v>
      </c>
      <c r="AE43">
        <f>AD43*2</f>
        <v>2.8253974109903358E-2</v>
      </c>
      <c r="AF43">
        <v>0.64100000000000001</v>
      </c>
      <c r="AJ43" t="s">
        <v>31</v>
      </c>
      <c r="AK43" t="s">
        <v>8</v>
      </c>
      <c r="AL43">
        <v>0</v>
      </c>
      <c r="AM43">
        <v>7.3999999999999995</v>
      </c>
      <c r="AN43">
        <v>100</v>
      </c>
      <c r="AP43">
        <v>100.46082949308756</v>
      </c>
      <c r="AQ43" t="s">
        <v>31</v>
      </c>
      <c r="AR43" t="s">
        <v>8</v>
      </c>
      <c r="AS43">
        <v>35.060264549725503</v>
      </c>
      <c r="AT43">
        <v>30.820328863609888</v>
      </c>
      <c r="AU43">
        <v>45.495787662057523</v>
      </c>
      <c r="AV43">
        <v>46.062898939903782</v>
      </c>
      <c r="AW43">
        <v>30.820328863609888</v>
      </c>
      <c r="AX43">
        <v>3.85857266263237</v>
      </c>
      <c r="AZ43" t="s">
        <v>201</v>
      </c>
      <c r="BA43">
        <v>46.516715914122102</v>
      </c>
      <c r="BB43">
        <v>78.670684065517122</v>
      </c>
      <c r="BC43">
        <v>7.0719041997389711</v>
      </c>
      <c r="BE43">
        <v>30.820328863609888</v>
      </c>
      <c r="BF43">
        <v>3.85857266263237</v>
      </c>
    </row>
    <row r="44" spans="2:58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300000000</v>
      </c>
      <c r="G44">
        <f t="shared" si="10"/>
        <v>280000000</v>
      </c>
      <c r="H44" t="s">
        <v>29</v>
      </c>
      <c r="I44" t="s">
        <v>32</v>
      </c>
      <c r="J44">
        <f>SUM(G68:G73)</f>
        <v>31036666.666666664</v>
      </c>
      <c r="K44">
        <f>AVERAGE(J44:J47)</f>
        <v>34314166.666666672</v>
      </c>
      <c r="M44" t="s">
        <v>32</v>
      </c>
      <c r="N44" s="42" t="s">
        <v>12</v>
      </c>
      <c r="O44" s="43">
        <f>MAX(E68:E75)</f>
        <v>5900000</v>
      </c>
      <c r="P44">
        <f>MAX(F68:F70)</f>
        <v>3580000</v>
      </c>
      <c r="Q44" s="42">
        <v>1</v>
      </c>
      <c r="R44" s="42"/>
      <c r="T44" t="s">
        <v>32</v>
      </c>
      <c r="U44">
        <f>SUM(G68:G73)</f>
        <v>31036666.666666664</v>
      </c>
      <c r="V44">
        <f>AVERAGE(U44:U47)</f>
        <v>34314166.666666672</v>
      </c>
      <c r="W44" t="s">
        <v>32</v>
      </c>
      <c r="X44">
        <f t="shared" si="9"/>
        <v>3580000</v>
      </c>
      <c r="Y44">
        <f>AVERAGE(X44:X47)</f>
        <v>3705000</v>
      </c>
      <c r="AJ44" t="s">
        <v>31</v>
      </c>
      <c r="AK44" t="s">
        <v>8</v>
      </c>
      <c r="AL44">
        <v>1</v>
      </c>
      <c r="AM44">
        <v>7.3</v>
      </c>
      <c r="AN44">
        <v>100.92165898617512</v>
      </c>
      <c r="AP44">
        <v>100.92811921271374</v>
      </c>
      <c r="AQ44" t="s">
        <v>31</v>
      </c>
      <c r="AR44" t="s">
        <v>9</v>
      </c>
      <c r="AS44">
        <v>32.898769412357069</v>
      </c>
      <c r="AU44">
        <v>43.33429252468909</v>
      </c>
      <c r="AV44">
        <v>43.874460467066214</v>
      </c>
      <c r="BE44">
        <v>15.696387050512215</v>
      </c>
      <c r="BF44">
        <v>4.0349424599366674</v>
      </c>
    </row>
    <row r="45" spans="2:58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260000000</v>
      </c>
      <c r="G45">
        <f>((D46-D45)*(E46-E45))/2+(D46-D45)*E45</f>
        <v>305000000</v>
      </c>
      <c r="H45" t="s">
        <v>29</v>
      </c>
      <c r="I45" t="s">
        <v>32</v>
      </c>
      <c r="J45">
        <f>SUM(G75:G80)</f>
        <v>33446666.666666664</v>
      </c>
      <c r="M45" t="s">
        <v>32</v>
      </c>
      <c r="N45" s="42" t="s">
        <v>13</v>
      </c>
      <c r="O45" s="43">
        <f>MAX(E75:E81)</f>
        <v>6200000</v>
      </c>
      <c r="P45">
        <f>MAX(F75:F77)</f>
        <v>3620000</v>
      </c>
      <c r="Q45" s="42">
        <v>1</v>
      </c>
      <c r="R45" s="42"/>
      <c r="T45" t="s">
        <v>32</v>
      </c>
      <c r="U45">
        <f>SUM(G75:G80)</f>
        <v>33446666.666666664</v>
      </c>
      <c r="W45" t="s">
        <v>32</v>
      </c>
      <c r="X45">
        <f t="shared" si="9"/>
        <v>3620000</v>
      </c>
      <c r="AJ45" t="s">
        <v>31</v>
      </c>
      <c r="AK45" t="s">
        <v>8</v>
      </c>
      <c r="AL45">
        <v>2</v>
      </c>
      <c r="AM45">
        <v>7.2</v>
      </c>
      <c r="AN45">
        <v>100.93457943925235</v>
      </c>
      <c r="AP45">
        <v>99.288044436607308</v>
      </c>
      <c r="AQ45" t="s">
        <v>31</v>
      </c>
      <c r="AR45" t="s">
        <v>10</v>
      </c>
      <c r="AS45">
        <v>28.758373656441449</v>
      </c>
      <c r="AU45">
        <v>39.19389676877347</v>
      </c>
      <c r="AV45">
        <v>39.682454106112431</v>
      </c>
      <c r="BE45">
        <v>78.670684065517122</v>
      </c>
      <c r="BF45">
        <v>7.0719041997389711</v>
      </c>
    </row>
    <row r="46" spans="2:58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350000000</v>
      </c>
      <c r="H46" t="s">
        <v>29</v>
      </c>
      <c r="I46" t="s">
        <v>32</v>
      </c>
      <c r="J46">
        <f>SUM(G82:G87)</f>
        <v>37046666.666666664</v>
      </c>
      <c r="M46" t="s">
        <v>32</v>
      </c>
      <c r="N46" s="42" t="s">
        <v>14</v>
      </c>
      <c r="O46" s="43">
        <f>MAX(E82:E88)</f>
        <v>6700000</v>
      </c>
      <c r="P46">
        <f>MAX(F82:F84)</f>
        <v>3620000</v>
      </c>
      <c r="Q46" s="42">
        <v>1</v>
      </c>
      <c r="T46" t="s">
        <v>32</v>
      </c>
      <c r="U46">
        <f>SUM(G82:G87)</f>
        <v>37046666.666666664</v>
      </c>
      <c r="W46" t="s">
        <v>32</v>
      </c>
      <c r="X46">
        <f t="shared" si="9"/>
        <v>3620000</v>
      </c>
      <c r="AJ46" t="s">
        <v>31</v>
      </c>
      <c r="AK46" t="s">
        <v>8</v>
      </c>
      <c r="AL46">
        <v>3</v>
      </c>
      <c r="AM46">
        <v>6.9</v>
      </c>
      <c r="AN46">
        <v>97.64150943396227</v>
      </c>
      <c r="AP46">
        <v>283.14450714159761</v>
      </c>
      <c r="AQ46" t="s">
        <v>31</v>
      </c>
      <c r="AR46" t="s">
        <v>11</v>
      </c>
      <c r="AS46">
        <v>26.563907835915529</v>
      </c>
      <c r="AU46">
        <v>36.99943094824755</v>
      </c>
      <c r="AV46">
        <v>37.460633965997353</v>
      </c>
    </row>
    <row r="47" spans="2:58" ht="16" x14ac:dyDescent="0.2">
      <c r="B47" t="s">
        <v>29</v>
      </c>
      <c r="C47" t="str">
        <f>$E$24</f>
        <v>At2</v>
      </c>
      <c r="D47">
        <f>$C$26</f>
        <v>0</v>
      </c>
      <c r="E47">
        <f>E26</f>
        <v>733333.33333333337</v>
      </c>
      <c r="F47">
        <f>(E48-E47)</f>
        <v>22266666.666666668</v>
      </c>
      <c r="G47">
        <f>((D48-D47)*(E48-E47))/2+(D48-D47)*E47</f>
        <v>11866666.666666668</v>
      </c>
      <c r="H47" t="s">
        <v>29</v>
      </c>
      <c r="I47" t="s">
        <v>32</v>
      </c>
      <c r="J47">
        <f>SUM(G89:G94)</f>
        <v>35726666.666666672</v>
      </c>
      <c r="M47" t="s">
        <v>32</v>
      </c>
      <c r="N47" s="42" t="s">
        <v>15</v>
      </c>
      <c r="O47" s="43">
        <f>MAX(E89:E95)</f>
        <v>7200000</v>
      </c>
      <c r="P47">
        <f>MAX(F89:F91)</f>
        <v>4000000</v>
      </c>
      <c r="Q47" s="42">
        <v>1</v>
      </c>
      <c r="T47" t="s">
        <v>32</v>
      </c>
      <c r="U47">
        <f>SUM(G89:G94)</f>
        <v>35726666.666666672</v>
      </c>
      <c r="W47" t="s">
        <v>32</v>
      </c>
      <c r="X47">
        <f t="shared" si="9"/>
        <v>4000000</v>
      </c>
      <c r="AJ47" t="s">
        <v>31</v>
      </c>
      <c r="AK47" t="s">
        <v>8</v>
      </c>
      <c r="AL47">
        <v>6</v>
      </c>
      <c r="AM47">
        <v>6.5</v>
      </c>
      <c r="AN47">
        <v>91.121495327102807</v>
      </c>
      <c r="AP47">
        <v>90.909584872853728</v>
      </c>
      <c r="AQ47" t="s">
        <v>32</v>
      </c>
      <c r="AR47" t="s">
        <v>12</v>
      </c>
      <c r="AS47">
        <v>18.834427067859679</v>
      </c>
      <c r="AT47">
        <v>15.696387050512215</v>
      </c>
      <c r="AU47">
        <v>29.269950180191699</v>
      </c>
      <c r="AV47">
        <v>29.634804152442594</v>
      </c>
      <c r="AW47">
        <v>15.696387050512215</v>
      </c>
      <c r="AX47">
        <v>4.0349424599366674</v>
      </c>
    </row>
    <row r="48" spans="2:58" ht="16" x14ac:dyDescent="0.2">
      <c r="B48" t="s">
        <v>29</v>
      </c>
      <c r="C48" t="str">
        <f t="shared" ref="C48:C53" si="11">$E$24</f>
        <v>At2</v>
      </c>
      <c r="D48">
        <f>$C$27</f>
        <v>1</v>
      </c>
      <c r="E48">
        <f t="shared" ref="E48:E53" si="12">E27</f>
        <v>23000000</v>
      </c>
      <c r="F48">
        <f>(E49-E48)</f>
        <v>157000000</v>
      </c>
      <c r="G48">
        <f>((D49-D48)*(E49-E48))/2+(D49-D48)*E48</f>
        <v>101500000</v>
      </c>
      <c r="H48" t="s">
        <v>30</v>
      </c>
      <c r="I48" t="s">
        <v>36</v>
      </c>
      <c r="J48">
        <f>SUM(G96:G101)</f>
        <v>1662366666.6666667</v>
      </c>
      <c r="K48">
        <f>AVERAGE(J48:J51)</f>
        <v>1643616666.6666667</v>
      </c>
      <c r="M48" t="s">
        <v>36</v>
      </c>
      <c r="N48" s="42" t="s">
        <v>16</v>
      </c>
      <c r="O48" s="43">
        <f>MAX(E96:E102)</f>
        <v>320000000</v>
      </c>
      <c r="P48">
        <f>MAX(F96:F98)</f>
        <v>133000000</v>
      </c>
      <c r="Q48" s="42">
        <v>1</v>
      </c>
      <c r="T48" t="s">
        <v>36</v>
      </c>
      <c r="U48">
        <f>SUM(G96:G101)</f>
        <v>1662366666.6666667</v>
      </c>
      <c r="V48">
        <f>AVERAGE(U48:U51)</f>
        <v>1643616666.6666667</v>
      </c>
      <c r="W48" t="s">
        <v>36</v>
      </c>
      <c r="X48">
        <f t="shared" si="9"/>
        <v>133000000</v>
      </c>
      <c r="Y48">
        <f>AVERAGE(X48:X51)</f>
        <v>178250000</v>
      </c>
      <c r="AJ48" t="s">
        <v>31</v>
      </c>
      <c r="AK48" t="s">
        <v>8</v>
      </c>
      <c r="AL48">
        <v>7</v>
      </c>
      <c r="AM48">
        <v>6.5</v>
      </c>
      <c r="AN48">
        <v>90.697674418604649</v>
      </c>
      <c r="AP48">
        <v>90.208650293414479</v>
      </c>
      <c r="AQ48" t="s">
        <v>32</v>
      </c>
      <c r="AR48" t="s">
        <v>13</v>
      </c>
      <c r="AS48">
        <v>18.886778430633058</v>
      </c>
      <c r="AU48">
        <v>29.322301542965079</v>
      </c>
      <c r="AV48">
        <v>29.687808082184592</v>
      </c>
    </row>
    <row r="49" spans="2:50" ht="16" x14ac:dyDescent="0.2">
      <c r="B49" t="s">
        <v>29</v>
      </c>
      <c r="C49" t="str">
        <f t="shared" si="11"/>
        <v>At2</v>
      </c>
      <c r="D49">
        <v>2</v>
      </c>
      <c r="E49">
        <f t="shared" si="12"/>
        <v>180000000</v>
      </c>
      <c r="F49">
        <f>(E50-E49)</f>
        <v>100000000</v>
      </c>
      <c r="G49">
        <f>((D50-D49)*(E50-E49))/2+(D50-D49)*E49</f>
        <v>230000000</v>
      </c>
      <c r="H49" t="s">
        <v>30</v>
      </c>
      <c r="I49" t="s">
        <v>36</v>
      </c>
      <c r="J49">
        <f>SUM(G103:G108)</f>
        <v>1505366666.6666667</v>
      </c>
      <c r="M49" t="s">
        <v>36</v>
      </c>
      <c r="N49" s="42" t="s">
        <v>17</v>
      </c>
      <c r="O49" s="43">
        <f>MAX(E103:E109)</f>
        <v>300000000</v>
      </c>
      <c r="P49">
        <f>MAX(F103:F105)</f>
        <v>160000000</v>
      </c>
      <c r="Q49" s="42">
        <v>1</v>
      </c>
      <c r="T49" t="s">
        <v>36</v>
      </c>
      <c r="U49">
        <f>SUM(G103:G108)</f>
        <v>1505366666.6666667</v>
      </c>
      <c r="W49" t="s">
        <v>36</v>
      </c>
      <c r="X49">
        <f t="shared" si="9"/>
        <v>160000000</v>
      </c>
      <c r="AJ49" t="s">
        <v>31</v>
      </c>
      <c r="AK49" t="s">
        <v>8</v>
      </c>
      <c r="AL49">
        <v>8</v>
      </c>
      <c r="AM49">
        <v>6.4</v>
      </c>
      <c r="AN49">
        <v>89.719626168224309</v>
      </c>
      <c r="AQ49" t="s">
        <v>32</v>
      </c>
      <c r="AR49" t="s">
        <v>14</v>
      </c>
      <c r="AS49">
        <v>10.435523112332021</v>
      </c>
      <c r="AU49">
        <v>20.871046224664042</v>
      </c>
      <c r="AV49">
        <v>21.131206698912273</v>
      </c>
    </row>
    <row r="50" spans="2:50" ht="16" x14ac:dyDescent="0.2">
      <c r="B50" t="s">
        <v>29</v>
      </c>
      <c r="C50" t="str">
        <f t="shared" si="11"/>
        <v>At2</v>
      </c>
      <c r="D50">
        <f>C$29</f>
        <v>3</v>
      </c>
      <c r="E50">
        <f t="shared" si="12"/>
        <v>280000000</v>
      </c>
      <c r="G50">
        <f t="shared" ref="G50:G51" si="13">((D51-D50)*(E51-E50))/2+(D51-D50)*E50</f>
        <v>795000000</v>
      </c>
      <c r="H50" t="s">
        <v>30</v>
      </c>
      <c r="I50" t="s">
        <v>36</v>
      </c>
      <c r="J50">
        <f>SUM(G110:G115)</f>
        <v>1601366666.6666667</v>
      </c>
      <c r="M50" t="s">
        <v>36</v>
      </c>
      <c r="N50" s="42" t="s">
        <v>18</v>
      </c>
      <c r="O50" s="43">
        <f>MAX(E110:E116)</f>
        <v>290000000</v>
      </c>
      <c r="P50">
        <f>MAX(F110:F112)</f>
        <v>130000000</v>
      </c>
      <c r="Q50" s="42">
        <v>1</v>
      </c>
      <c r="T50" t="s">
        <v>36</v>
      </c>
      <c r="U50">
        <f>SUM(G110:G115)</f>
        <v>1601366666.6666667</v>
      </c>
      <c r="W50" t="s">
        <v>36</v>
      </c>
      <c r="X50">
        <f t="shared" si="9"/>
        <v>130000000</v>
      </c>
      <c r="AJ50" t="s">
        <v>31</v>
      </c>
      <c r="AK50" t="s">
        <v>9</v>
      </c>
      <c r="AL50">
        <v>0</v>
      </c>
      <c r="AM50">
        <v>7.3999999999999995</v>
      </c>
      <c r="AN50">
        <v>100</v>
      </c>
      <c r="AP50">
        <v>99.078341013824883</v>
      </c>
      <c r="AQ50" t="s">
        <v>32</v>
      </c>
      <c r="AR50" t="s">
        <v>15</v>
      </c>
      <c r="AS50">
        <v>14.628819591224101</v>
      </c>
      <c r="AU50">
        <v>25.064342703556122</v>
      </c>
      <c r="AV50">
        <v>25.376773197661944</v>
      </c>
    </row>
    <row r="51" spans="2:50" ht="16" x14ac:dyDescent="0.2">
      <c r="B51" t="s">
        <v>29</v>
      </c>
      <c r="C51" t="str">
        <f t="shared" si="11"/>
        <v>At2</v>
      </c>
      <c r="D51">
        <f>C$30</f>
        <v>6</v>
      </c>
      <c r="E51">
        <f t="shared" si="12"/>
        <v>250000000</v>
      </c>
      <c r="G51">
        <f t="shared" si="13"/>
        <v>245000000</v>
      </c>
      <c r="H51" t="s">
        <v>30</v>
      </c>
      <c r="I51" t="s">
        <v>36</v>
      </c>
      <c r="J51">
        <f>SUM(G117:G122)</f>
        <v>1805366666.6666667</v>
      </c>
      <c r="M51" t="s">
        <v>36</v>
      </c>
      <c r="N51" s="42" t="s">
        <v>19</v>
      </c>
      <c r="O51" s="43">
        <f>MAX(E117:E123)</f>
        <v>440000000</v>
      </c>
      <c r="P51">
        <f>MAX(F117:F119)</f>
        <v>290000000</v>
      </c>
      <c r="Q51" s="42">
        <v>1</v>
      </c>
      <c r="T51" t="s">
        <v>36</v>
      </c>
      <c r="U51">
        <f>SUM(G117:G122)</f>
        <v>1805366666.6666667</v>
      </c>
      <c r="W51" t="s">
        <v>36</v>
      </c>
      <c r="X51">
        <f t="shared" si="9"/>
        <v>290000000</v>
      </c>
      <c r="AJ51" t="s">
        <v>31</v>
      </c>
      <c r="AK51" t="s">
        <v>9</v>
      </c>
      <c r="AL51">
        <v>1</v>
      </c>
      <c r="AM51">
        <v>7.1</v>
      </c>
      <c r="AN51">
        <v>98.156682027649765</v>
      </c>
      <c r="AP51">
        <v>98.143761574572551</v>
      </c>
      <c r="AQ51" t="s">
        <v>89</v>
      </c>
      <c r="AR51" t="s">
        <v>90</v>
      </c>
      <c r="AS51">
        <v>71.49747011783802</v>
      </c>
      <c r="AT51">
        <v>78.670684065517122</v>
      </c>
      <c r="AU51">
        <v>81.932993230170041</v>
      </c>
      <c r="AV51">
        <v>82.954299308738754</v>
      </c>
      <c r="AW51">
        <v>78.670684065517122</v>
      </c>
      <c r="AX51">
        <v>7.0719041997389711</v>
      </c>
    </row>
    <row r="52" spans="2:50" ht="16" x14ac:dyDescent="0.2">
      <c r="B52" t="s">
        <v>29</v>
      </c>
      <c r="C52" t="str">
        <f t="shared" si="11"/>
        <v>At2</v>
      </c>
      <c r="D52">
        <f>C$31</f>
        <v>7</v>
      </c>
      <c r="E52">
        <f t="shared" si="12"/>
        <v>240000000</v>
      </c>
      <c r="G52">
        <f>((D53-D52)*(E53-E52))/2+(D53-D52)*E52</f>
        <v>240000000</v>
      </c>
      <c r="H52" t="s">
        <v>30</v>
      </c>
      <c r="I52" t="s">
        <v>37</v>
      </c>
      <c r="J52">
        <f>SUM(G124:G129)</f>
        <v>44246666.666666672</v>
      </c>
      <c r="K52">
        <f>AVERAGE(J52:J55)</f>
        <v>41774166.666666672</v>
      </c>
      <c r="M52" t="s">
        <v>37</v>
      </c>
      <c r="N52" s="42" t="s">
        <v>20</v>
      </c>
      <c r="O52" s="43">
        <f>MAX(E124:E130)</f>
        <v>8300000</v>
      </c>
      <c r="P52">
        <f>MAX(F124:F126)</f>
        <v>3600000</v>
      </c>
      <c r="Q52" s="42">
        <v>1</v>
      </c>
      <c r="T52" t="s">
        <v>37</v>
      </c>
      <c r="U52">
        <f>SUM(G124:G129)</f>
        <v>44246666.666666672</v>
      </c>
      <c r="V52">
        <f>AVERAGE(U52:U55)</f>
        <v>41774166.666666672</v>
      </c>
      <c r="W52" t="s">
        <v>37</v>
      </c>
      <c r="X52">
        <f t="shared" si="9"/>
        <v>3600000</v>
      </c>
      <c r="Y52">
        <f>AVERAGE(X52:X55)</f>
        <v>3827500</v>
      </c>
      <c r="AJ52" t="s">
        <v>31</v>
      </c>
      <c r="AK52" t="s">
        <v>9</v>
      </c>
      <c r="AL52">
        <v>2</v>
      </c>
      <c r="AM52">
        <v>7</v>
      </c>
      <c r="AN52">
        <v>98.130841121495337</v>
      </c>
      <c r="AP52">
        <v>98.593722447540131</v>
      </c>
      <c r="AQ52" t="s">
        <v>89</v>
      </c>
      <c r="AR52" t="s">
        <v>91</v>
      </c>
      <c r="AS52">
        <v>88.333309742529877</v>
      </c>
      <c r="AU52">
        <v>98.768832854861898</v>
      </c>
      <c r="AV52">
        <v>100</v>
      </c>
    </row>
    <row r="53" spans="2:50" ht="16" x14ac:dyDescent="0.2">
      <c r="B53" t="s">
        <v>29</v>
      </c>
      <c r="C53" t="str">
        <f t="shared" si="11"/>
        <v>At2</v>
      </c>
      <c r="D53">
        <f>C$32</f>
        <v>8</v>
      </c>
      <c r="E53">
        <f t="shared" si="12"/>
        <v>240000000</v>
      </c>
      <c r="H53" t="s">
        <v>30</v>
      </c>
      <c r="I53" t="s">
        <v>37</v>
      </c>
      <c r="J53">
        <f>SUM(G131:G136)</f>
        <v>36746666.666666664</v>
      </c>
      <c r="M53" t="s">
        <v>37</v>
      </c>
      <c r="N53" s="42" t="s">
        <v>21</v>
      </c>
      <c r="O53" s="43">
        <f>MAX(E131:E137)</f>
        <v>7100000</v>
      </c>
      <c r="P53">
        <f>MAX(F131:F133)</f>
        <v>3720000</v>
      </c>
      <c r="Q53" s="42">
        <v>1</v>
      </c>
      <c r="T53" t="s">
        <v>37</v>
      </c>
      <c r="U53">
        <f>SUM(G131:G136)</f>
        <v>36746666.666666664</v>
      </c>
      <c r="W53" t="s">
        <v>37</v>
      </c>
      <c r="X53">
        <f t="shared" si="9"/>
        <v>3720000</v>
      </c>
      <c r="AJ53" t="s">
        <v>31</v>
      </c>
      <c r="AK53" t="s">
        <v>9</v>
      </c>
      <c r="AL53">
        <v>3</v>
      </c>
      <c r="AM53">
        <v>7</v>
      </c>
      <c r="AN53">
        <v>99.056603773584911</v>
      </c>
      <c r="AP53">
        <v>287.36995238934929</v>
      </c>
      <c r="AQ53" t="s">
        <v>89</v>
      </c>
      <c r="AR53" t="s">
        <v>92</v>
      </c>
      <c r="AS53">
        <v>76.397491852243547</v>
      </c>
      <c r="AU53">
        <v>86.833014964575568</v>
      </c>
      <c r="AV53">
        <v>87.915400490936563</v>
      </c>
    </row>
    <row r="54" spans="2:50" ht="16" x14ac:dyDescent="0.2">
      <c r="B54" t="s">
        <v>29</v>
      </c>
      <c r="C54" t="str">
        <f>$F$24</f>
        <v>At3</v>
      </c>
      <c r="D54">
        <f>$C$26</f>
        <v>0</v>
      </c>
      <c r="E54">
        <f>F26</f>
        <v>733333.33333333337</v>
      </c>
      <c r="F54">
        <f>(E55-E54)</f>
        <v>20266666.666666668</v>
      </c>
      <c r="G54">
        <f>((D55-D54)*(E55-E54))/2+(D55-D54)*E54</f>
        <v>10866666.666666668</v>
      </c>
      <c r="H54" t="s">
        <v>30</v>
      </c>
      <c r="I54" t="s">
        <v>37</v>
      </c>
      <c r="J54">
        <f>SUM(G138:G143)</f>
        <v>49926666.666666672</v>
      </c>
      <c r="M54" t="s">
        <v>37</v>
      </c>
      <c r="N54" s="42" t="s">
        <v>22</v>
      </c>
      <c r="O54" s="43">
        <f>MAX(E138:E144)</f>
        <v>13000000</v>
      </c>
      <c r="P54">
        <f>MAX(F138:F140)</f>
        <v>4500000</v>
      </c>
      <c r="Q54" s="42">
        <v>1</v>
      </c>
      <c r="T54" t="s">
        <v>37</v>
      </c>
      <c r="U54">
        <f>SUM(G138:G143)</f>
        <v>49926666.666666672</v>
      </c>
      <c r="W54" t="s">
        <v>37</v>
      </c>
      <c r="X54">
        <f t="shared" si="9"/>
        <v>4500000</v>
      </c>
      <c r="AJ54" t="s">
        <v>31</v>
      </c>
      <c r="AK54" t="s">
        <v>9</v>
      </c>
      <c r="AL54">
        <v>6</v>
      </c>
      <c r="AM54">
        <v>6.6</v>
      </c>
      <c r="AN54">
        <v>92.523364485981304</v>
      </c>
      <c r="AP54">
        <v>92.308193870897625</v>
      </c>
      <c r="AQ54" t="s">
        <v>89</v>
      </c>
      <c r="AR54" t="s">
        <v>93</v>
      </c>
      <c r="AS54">
        <v>78.454464549457043</v>
      </c>
      <c r="AU54">
        <v>88.889987661789064</v>
      </c>
      <c r="AV54">
        <v>89.998013636964274</v>
      </c>
    </row>
    <row r="55" spans="2:50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21000000</v>
      </c>
      <c r="F55">
        <f>(E56-E55)</f>
        <v>179000000</v>
      </c>
      <c r="G55">
        <f>((D56-D55)*(E56-E55))/2+(D56-D55)*E55</f>
        <v>110500000</v>
      </c>
      <c r="H55" t="s">
        <v>30</v>
      </c>
      <c r="I55" t="s">
        <v>37</v>
      </c>
      <c r="J55">
        <f>SUM(G145:G150)</f>
        <v>36176666.666666672</v>
      </c>
      <c r="M55" t="s">
        <v>37</v>
      </c>
      <c r="N55" s="42" t="s">
        <v>23</v>
      </c>
      <c r="O55" s="43">
        <f>MAX(E145:E151)</f>
        <v>9000000</v>
      </c>
      <c r="P55">
        <f>MAX(F145:F147)</f>
        <v>3490000</v>
      </c>
      <c r="Q55" s="42">
        <v>1</v>
      </c>
      <c r="T55" t="s">
        <v>37</v>
      </c>
      <c r="U55">
        <f>SUM(G145:G150)</f>
        <v>36176666.666666672</v>
      </c>
      <c r="W55" t="s">
        <v>37</v>
      </c>
      <c r="X55">
        <f t="shared" si="9"/>
        <v>3490000</v>
      </c>
      <c r="AJ55" t="s">
        <v>31</v>
      </c>
      <c r="AK55" t="s">
        <v>9</v>
      </c>
      <c r="AL55">
        <v>7</v>
      </c>
      <c r="AM55">
        <v>6.6</v>
      </c>
      <c r="AN55">
        <v>92.093023255813947</v>
      </c>
      <c r="AP55">
        <v>91.607259291458377</v>
      </c>
    </row>
    <row r="56" spans="2:50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200000000</v>
      </c>
      <c r="F56">
        <f>(E57-E56)</f>
        <v>130000000</v>
      </c>
      <c r="G56">
        <f>((D57-D56)*(E57-E56))/2+(D57-D56)*E56</f>
        <v>265000000</v>
      </c>
      <c r="N56" s="42"/>
      <c r="AJ56" t="s">
        <v>31</v>
      </c>
      <c r="AK56" t="s">
        <v>9</v>
      </c>
      <c r="AL56">
        <v>8</v>
      </c>
      <c r="AM56">
        <v>6.5</v>
      </c>
      <c r="AN56">
        <v>91.121495327102807</v>
      </c>
    </row>
    <row r="57" spans="2:50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330000000</v>
      </c>
      <c r="G57">
        <f t="shared" ref="G57:G58" si="16">((D58-D57)*(E58-E57))/2+(D58-D57)*E57</f>
        <v>870000000</v>
      </c>
      <c r="N57" s="42"/>
      <c r="AJ57" t="s">
        <v>31</v>
      </c>
      <c r="AK57" t="s">
        <v>10</v>
      </c>
      <c r="AL57">
        <v>0</v>
      </c>
      <c r="AM57">
        <v>7.3999999999999995</v>
      </c>
      <c r="AN57">
        <v>100</v>
      </c>
      <c r="AP57">
        <v>100.46082949308756</v>
      </c>
      <c r="AR57" t="s">
        <v>94</v>
      </c>
      <c r="AS57">
        <v>10.435523112332021</v>
      </c>
    </row>
    <row r="58" spans="2:50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250000000</v>
      </c>
      <c r="G58">
        <f t="shared" si="16"/>
        <v>260000000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J58" t="s">
        <v>31</v>
      </c>
      <c r="AK58" t="s">
        <v>10</v>
      </c>
      <c r="AL58">
        <v>1</v>
      </c>
      <c r="AM58">
        <v>7.3</v>
      </c>
      <c r="AN58">
        <v>100.92165898617512</v>
      </c>
      <c r="AP58">
        <v>100.92811921271374</v>
      </c>
      <c r="AR58" t="s">
        <v>95</v>
      </c>
      <c r="AS58">
        <v>98.768832854861898</v>
      </c>
    </row>
    <row r="59" spans="2:50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270000000</v>
      </c>
      <c r="G59">
        <f>((D60-D59)*(E60-E59))/2+(D60-D59)*E59</f>
        <v>245000000</v>
      </c>
      <c r="H59" s="43" t="s">
        <v>142</v>
      </c>
      <c r="I59" s="43" t="s">
        <v>38</v>
      </c>
      <c r="J59" s="63" t="s">
        <v>143</v>
      </c>
      <c r="K59" s="42"/>
      <c r="N59" s="42"/>
      <c r="AJ59" t="s">
        <v>31</v>
      </c>
      <c r="AK59" t="s">
        <v>10</v>
      </c>
      <c r="AL59">
        <v>2</v>
      </c>
      <c r="AM59">
        <v>7.2</v>
      </c>
      <c r="AN59">
        <v>100.93457943925235</v>
      </c>
      <c r="AP59">
        <v>99.288044436607308</v>
      </c>
    </row>
    <row r="60" spans="2:50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220000000</v>
      </c>
      <c r="H60" s="43" t="s">
        <v>38</v>
      </c>
      <c r="I60" s="43" t="s">
        <v>142</v>
      </c>
      <c r="J60" s="42"/>
      <c r="K60" s="42"/>
      <c r="L60" s="42"/>
      <c r="N60" s="42"/>
      <c r="AJ60" t="s">
        <v>31</v>
      </c>
      <c r="AK60" t="s">
        <v>10</v>
      </c>
      <c r="AL60">
        <v>3</v>
      </c>
      <c r="AM60">
        <v>6.9</v>
      </c>
      <c r="AN60">
        <v>97.64150943396227</v>
      </c>
      <c r="AP60">
        <v>285.2473108799154</v>
      </c>
    </row>
    <row r="61" spans="2:50" ht="16" x14ac:dyDescent="0.2">
      <c r="B61" t="s">
        <v>29</v>
      </c>
      <c r="C61" t="str">
        <f>$G$24</f>
        <v>At4</v>
      </c>
      <c r="D61">
        <f>$C$26</f>
        <v>0</v>
      </c>
      <c r="E61">
        <f>G26</f>
        <v>733333.33333333337</v>
      </c>
      <c r="F61">
        <f>(E62-E61)</f>
        <v>17266666.666666668</v>
      </c>
      <c r="G61">
        <f>((D62-D61)*(E62-E61))/2+(D62-D61)*E61</f>
        <v>9366666.6666666679</v>
      </c>
      <c r="N61" s="42"/>
      <c r="AJ61" t="s">
        <v>31</v>
      </c>
      <c r="AK61" t="s">
        <v>10</v>
      </c>
      <c r="AL61">
        <v>6</v>
      </c>
      <c r="AM61">
        <v>6.6</v>
      </c>
      <c r="AN61">
        <v>92.523364485981304</v>
      </c>
      <c r="AP61">
        <v>92.308193870897625</v>
      </c>
    </row>
    <row r="62" spans="2:50" ht="16" x14ac:dyDescent="0.2">
      <c r="B62" t="s">
        <v>29</v>
      </c>
      <c r="C62" t="str">
        <f t="shared" ref="C62:C67" si="17">$G$24</f>
        <v>At4</v>
      </c>
      <c r="D62">
        <f>$C$27</f>
        <v>1</v>
      </c>
      <c r="E62">
        <f t="shared" ref="E62:E67" si="18">G27</f>
        <v>18000000</v>
      </c>
      <c r="F62">
        <f>(E63-E62)</f>
        <v>122000000</v>
      </c>
      <c r="G62">
        <f>((D63-D62)*(E63-E62))/2+(D63-D62)*E62</f>
        <v>79000000</v>
      </c>
      <c r="N62" s="42"/>
      <c r="AJ62" t="s">
        <v>31</v>
      </c>
      <c r="AK62" t="s">
        <v>10</v>
      </c>
      <c r="AL62">
        <v>7</v>
      </c>
      <c r="AM62">
        <v>6.6</v>
      </c>
      <c r="AN62">
        <v>92.093023255813947</v>
      </c>
      <c r="AP62">
        <v>93.009128450336874</v>
      </c>
    </row>
    <row r="63" spans="2:50" ht="16" x14ac:dyDescent="0.2">
      <c r="B63" t="s">
        <v>29</v>
      </c>
      <c r="C63" t="str">
        <f t="shared" si="17"/>
        <v>At4</v>
      </c>
      <c r="D63">
        <v>2</v>
      </c>
      <c r="E63">
        <f t="shared" si="18"/>
        <v>140000000</v>
      </c>
      <c r="F63">
        <f>(E64-E63)</f>
        <v>70000000</v>
      </c>
      <c r="G63">
        <f>((D64-D63)*(E64-E63))/2+(D64-D63)*E63</f>
        <v>175000000</v>
      </c>
      <c r="N63" s="42"/>
      <c r="AJ63" t="s">
        <v>31</v>
      </c>
      <c r="AK63" t="s">
        <v>10</v>
      </c>
      <c r="AL63">
        <v>8</v>
      </c>
      <c r="AM63">
        <v>6.7</v>
      </c>
      <c r="AN63">
        <v>93.925233644859816</v>
      </c>
    </row>
    <row r="64" spans="2:50" ht="16" x14ac:dyDescent="0.2">
      <c r="B64" t="s">
        <v>29</v>
      </c>
      <c r="C64" t="str">
        <f t="shared" si="17"/>
        <v>At4</v>
      </c>
      <c r="D64">
        <f>C$29</f>
        <v>3</v>
      </c>
      <c r="E64">
        <f t="shared" si="18"/>
        <v>210000000</v>
      </c>
      <c r="G64">
        <f t="shared" ref="G64:G65" si="19">((D65-D64)*(E65-E64))/2+(D65-D64)*E64</f>
        <v>795000000</v>
      </c>
      <c r="N64" s="42"/>
      <c r="AJ64" t="s">
        <v>31</v>
      </c>
      <c r="AK64" t="s">
        <v>11</v>
      </c>
      <c r="AL64">
        <v>0</v>
      </c>
      <c r="AM64">
        <v>7.3999999999999995</v>
      </c>
      <c r="AN64">
        <v>100</v>
      </c>
      <c r="AP64">
        <v>99.078341013824883</v>
      </c>
    </row>
    <row r="65" spans="2:42" x14ac:dyDescent="0.2">
      <c r="B65" t="s">
        <v>29</v>
      </c>
      <c r="C65" t="str">
        <f t="shared" si="17"/>
        <v>At4</v>
      </c>
      <c r="D65">
        <f>C$30</f>
        <v>6</v>
      </c>
      <c r="E65">
        <f t="shared" si="18"/>
        <v>320000000</v>
      </c>
      <c r="G65">
        <f t="shared" si="19"/>
        <v>285000000</v>
      </c>
      <c r="J65">
        <f>_xlfn.T.TEST(J44:J47,J52:J55,2, 2)</f>
        <v>7.9480532624173317E-2</v>
      </c>
      <c r="O65">
        <f t="shared" ref="K65:P65" si="20">_xlfn.T.TEST(O44:O47,O52:O55,2, 2)</f>
        <v>7.2485697607879804E-2</v>
      </c>
      <c r="P65">
        <f t="shared" si="20"/>
        <v>0.64078514951878374</v>
      </c>
      <c r="U65">
        <f>_xlfn.T.TEST(U44:U47,U52:U55,2, 2)</f>
        <v>7.9480532624173317E-2</v>
      </c>
      <c r="X65">
        <f>_xlfn.T.TEST(X44:X47,X52:X55,2, 2)</f>
        <v>0.64078514951878374</v>
      </c>
      <c r="AJ65" t="s">
        <v>31</v>
      </c>
      <c r="AK65" t="s">
        <v>11</v>
      </c>
      <c r="AL65">
        <v>1</v>
      </c>
      <c r="AM65">
        <v>7.1</v>
      </c>
      <c r="AN65">
        <v>98.156682027649765</v>
      </c>
      <c r="AP65">
        <v>99.545630733451048</v>
      </c>
    </row>
    <row r="66" spans="2:42" ht="16" x14ac:dyDescent="0.2">
      <c r="B66" t="s">
        <v>29</v>
      </c>
      <c r="C66" t="str">
        <f t="shared" si="17"/>
        <v>At4</v>
      </c>
      <c r="D66">
        <f>C$31</f>
        <v>7</v>
      </c>
      <c r="E66">
        <f t="shared" si="18"/>
        <v>250000000</v>
      </c>
      <c r="G66">
        <f>((D67-D66)*(E67-E66))/2+(D67-D66)*E66</f>
        <v>260000000</v>
      </c>
      <c r="N66" s="42"/>
      <c r="AJ66" t="s">
        <v>31</v>
      </c>
      <c r="AK66" t="s">
        <v>11</v>
      </c>
      <c r="AL66">
        <v>2</v>
      </c>
      <c r="AM66">
        <v>7.2</v>
      </c>
      <c r="AN66">
        <v>100.93457943925235</v>
      </c>
      <c r="AP66">
        <v>100.70313877622995</v>
      </c>
    </row>
    <row r="67" spans="2:42" ht="16" x14ac:dyDescent="0.2">
      <c r="B67" t="s">
        <v>29</v>
      </c>
      <c r="C67" t="str">
        <f t="shared" si="17"/>
        <v>At4</v>
      </c>
      <c r="D67">
        <f>C$32</f>
        <v>8</v>
      </c>
      <c r="E67">
        <f t="shared" si="18"/>
        <v>270000000</v>
      </c>
      <c r="N67" s="42"/>
      <c r="AJ67" t="s">
        <v>31</v>
      </c>
      <c r="AK67" t="s">
        <v>11</v>
      </c>
      <c r="AL67">
        <v>3</v>
      </c>
      <c r="AM67">
        <v>7.1</v>
      </c>
      <c r="AN67">
        <v>100.47169811320755</v>
      </c>
      <c r="AP67">
        <v>289.4925938987833</v>
      </c>
    </row>
    <row r="68" spans="2:42" ht="16" x14ac:dyDescent="0.2">
      <c r="B68" t="s">
        <v>29</v>
      </c>
      <c r="C68" t="str">
        <f t="shared" ref="C68:C74" si="21">$H$24</f>
        <v>Ct1</v>
      </c>
      <c r="D68">
        <f>$C$26</f>
        <v>0</v>
      </c>
      <c r="E68">
        <f>H26</f>
        <v>733333.33333333337</v>
      </c>
      <c r="F68">
        <f>(E69-E68)</f>
        <v>-613333.33333333337</v>
      </c>
      <c r="G68">
        <f>((D69-D68)*(E69-E68))/2+(D69-D68)*E68</f>
        <v>426666.66666666669</v>
      </c>
      <c r="N68" s="42"/>
      <c r="AJ68" t="s">
        <v>31</v>
      </c>
      <c r="AK68" t="s">
        <v>11</v>
      </c>
      <c r="AL68">
        <v>6</v>
      </c>
      <c r="AM68">
        <v>6.6</v>
      </c>
      <c r="AN68">
        <v>92.523364485981304</v>
      </c>
      <c r="AP68">
        <v>92.308193870897625</v>
      </c>
    </row>
    <row r="69" spans="2:42" x14ac:dyDescent="0.2">
      <c r="B69" t="s">
        <v>29</v>
      </c>
      <c r="C69" t="str">
        <f t="shared" si="21"/>
        <v>Ct1</v>
      </c>
      <c r="D69">
        <f>$C$27</f>
        <v>1</v>
      </c>
      <c r="E69">
        <f t="shared" ref="E69:E74" si="22">H27</f>
        <v>120000</v>
      </c>
      <c r="F69">
        <f>(E70-E69)</f>
        <v>3580000</v>
      </c>
      <c r="G69">
        <f>((D70-D69)*(E70-E69))/2+(D70-D69)*E69</f>
        <v>1910000</v>
      </c>
      <c r="AJ69" t="s">
        <v>31</v>
      </c>
      <c r="AK69" t="s">
        <v>11</v>
      </c>
      <c r="AL69">
        <v>7</v>
      </c>
      <c r="AM69">
        <v>6.6</v>
      </c>
      <c r="AN69">
        <v>92.093023255813947</v>
      </c>
      <c r="AP69">
        <v>92.308193870897625</v>
      </c>
    </row>
    <row r="70" spans="2:42" x14ac:dyDescent="0.2">
      <c r="B70" t="s">
        <v>29</v>
      </c>
      <c r="C70" t="str">
        <f t="shared" si="21"/>
        <v>Ct1</v>
      </c>
      <c r="D70">
        <v>2</v>
      </c>
      <c r="E70">
        <f t="shared" si="22"/>
        <v>3700000</v>
      </c>
      <c r="F70">
        <f>(E71-E70)</f>
        <v>300000</v>
      </c>
      <c r="G70">
        <f>((D71-D70)*(E71-E70))/2+(D71-D70)*E70</f>
        <v>3850000</v>
      </c>
      <c r="AJ70" t="s">
        <v>31</v>
      </c>
      <c r="AK70" t="s">
        <v>11</v>
      </c>
      <c r="AL70">
        <v>8</v>
      </c>
      <c r="AM70">
        <v>6.6</v>
      </c>
      <c r="AN70">
        <v>92.523364485981304</v>
      </c>
    </row>
    <row r="71" spans="2:42" x14ac:dyDescent="0.2">
      <c r="B71" t="s">
        <v>29</v>
      </c>
      <c r="C71" t="str">
        <f t="shared" si="21"/>
        <v>Ct1</v>
      </c>
      <c r="D71">
        <f>C$29</f>
        <v>3</v>
      </c>
      <c r="E71">
        <f t="shared" si="22"/>
        <v>4000000</v>
      </c>
      <c r="G71">
        <f t="shared" ref="G71:G72" si="23">((D72-D71)*(E72-E71))/2+(D72-D71)*E71</f>
        <v>14850000</v>
      </c>
      <c r="AJ71" t="s">
        <v>32</v>
      </c>
      <c r="AK71" t="s">
        <v>12</v>
      </c>
      <c r="AL71">
        <v>0</v>
      </c>
      <c r="AM71">
        <v>7.3999999999999995</v>
      </c>
      <c r="AN71">
        <v>100</v>
      </c>
      <c r="AP71">
        <v>97.695852534562221</v>
      </c>
    </row>
    <row r="72" spans="2:42" x14ac:dyDescent="0.2">
      <c r="B72" t="s">
        <v>29</v>
      </c>
      <c r="C72" t="str">
        <f t="shared" si="21"/>
        <v>Ct1</v>
      </c>
      <c r="D72">
        <f>C$30</f>
        <v>6</v>
      </c>
      <c r="E72">
        <f t="shared" si="22"/>
        <v>5900000</v>
      </c>
      <c r="G72">
        <f t="shared" si="23"/>
        <v>5300000</v>
      </c>
      <c r="AJ72" t="s">
        <v>32</v>
      </c>
      <c r="AK72" t="s">
        <v>12</v>
      </c>
      <c r="AL72">
        <v>1</v>
      </c>
      <c r="AM72">
        <v>6.9</v>
      </c>
      <c r="AN72">
        <v>95.391705069124427</v>
      </c>
      <c r="AP72">
        <v>97.462207674749123</v>
      </c>
    </row>
    <row r="73" spans="2:42" x14ac:dyDescent="0.2">
      <c r="B73" t="s">
        <v>29</v>
      </c>
      <c r="C73" t="str">
        <f t="shared" si="21"/>
        <v>Ct1</v>
      </c>
      <c r="D73">
        <f>C$31</f>
        <v>7</v>
      </c>
      <c r="E73">
        <f t="shared" si="22"/>
        <v>4700000</v>
      </c>
      <c r="G73">
        <f>((D74-D73)*(E74-E73))/2+(D74-D73)*E73</f>
        <v>4700000</v>
      </c>
      <c r="AJ73" t="s">
        <v>32</v>
      </c>
      <c r="AK73" t="s">
        <v>12</v>
      </c>
      <c r="AL73">
        <v>2</v>
      </c>
      <c r="AM73">
        <v>7.1</v>
      </c>
      <c r="AN73">
        <v>99.532710280373834</v>
      </c>
      <c r="AP73">
        <v>100.0022041967907</v>
      </c>
    </row>
    <row r="74" spans="2:42" x14ac:dyDescent="0.2">
      <c r="B74" t="s">
        <v>29</v>
      </c>
      <c r="C74" t="str">
        <f t="shared" si="21"/>
        <v>Ct1</v>
      </c>
      <c r="D74">
        <f>C$32</f>
        <v>8</v>
      </c>
      <c r="E74">
        <f t="shared" si="22"/>
        <v>4700000</v>
      </c>
      <c r="AJ74" t="s">
        <v>32</v>
      </c>
      <c r="AK74" t="s">
        <v>12</v>
      </c>
      <c r="AL74">
        <v>3</v>
      </c>
      <c r="AM74">
        <v>7.1</v>
      </c>
      <c r="AN74">
        <v>100.47169811320755</v>
      </c>
      <c r="AP74">
        <v>293.69820137541882</v>
      </c>
    </row>
    <row r="75" spans="2:42" x14ac:dyDescent="0.2">
      <c r="B75" t="s">
        <v>29</v>
      </c>
      <c r="C75" t="str">
        <f>$I$24</f>
        <v>Ct2</v>
      </c>
      <c r="D75">
        <f>$C$26</f>
        <v>0</v>
      </c>
      <c r="E75">
        <f>I26</f>
        <v>733333.33333333337</v>
      </c>
      <c r="F75">
        <f>(E76-E75)</f>
        <v>-553333.33333333337</v>
      </c>
      <c r="G75">
        <f>((D76-D75)*(E76-E75))/2+(D76-D75)*E75</f>
        <v>456666.66666666669</v>
      </c>
      <c r="AJ75" t="s">
        <v>32</v>
      </c>
      <c r="AK75" t="s">
        <v>12</v>
      </c>
      <c r="AL75">
        <v>6</v>
      </c>
      <c r="AM75">
        <v>6.8</v>
      </c>
      <c r="AN75">
        <v>95.327102803738313</v>
      </c>
      <c r="AP75">
        <v>95.803086285590084</v>
      </c>
    </row>
    <row r="76" spans="2:42" x14ac:dyDescent="0.2">
      <c r="B76" t="s">
        <v>29</v>
      </c>
      <c r="C76" t="str">
        <f t="shared" ref="C76:C81" si="24">$I$24</f>
        <v>Ct2</v>
      </c>
      <c r="D76">
        <f>$C$27</f>
        <v>1</v>
      </c>
      <c r="E76">
        <f t="shared" ref="E76:E81" si="25">I27</f>
        <v>180000</v>
      </c>
      <c r="F76">
        <f>(E77-E76)</f>
        <v>3620000</v>
      </c>
      <c r="G76">
        <f>((D77-D76)*(E77-E76))/2+(D77-D76)*E76</f>
        <v>1990000</v>
      </c>
      <c r="AJ76" t="s">
        <v>32</v>
      </c>
      <c r="AK76" t="s">
        <v>12</v>
      </c>
      <c r="AL76">
        <v>7</v>
      </c>
      <c r="AM76">
        <v>6.9</v>
      </c>
      <c r="AN76">
        <v>96.279069767441854</v>
      </c>
      <c r="AP76">
        <v>96.504020865029347</v>
      </c>
    </row>
    <row r="77" spans="2:42" x14ac:dyDescent="0.2">
      <c r="B77" t="s">
        <v>29</v>
      </c>
      <c r="C77" t="str">
        <f t="shared" si="24"/>
        <v>Ct2</v>
      </c>
      <c r="D77">
        <v>2</v>
      </c>
      <c r="E77">
        <f t="shared" si="25"/>
        <v>3800000</v>
      </c>
      <c r="F77">
        <f>(E78-E77)</f>
        <v>700000</v>
      </c>
      <c r="G77">
        <f>((D78-D77)*(E78-E77))/2+(D78-D77)*E77</f>
        <v>4150000</v>
      </c>
      <c r="AJ77" t="s">
        <v>32</v>
      </c>
      <c r="AK77" t="s">
        <v>12</v>
      </c>
      <c r="AL77">
        <v>8</v>
      </c>
      <c r="AM77">
        <v>6.9</v>
      </c>
      <c r="AN77">
        <v>96.728971962616839</v>
      </c>
    </row>
    <row r="78" spans="2:42" x14ac:dyDescent="0.2">
      <c r="B78" t="s">
        <v>29</v>
      </c>
      <c r="C78" t="str">
        <f t="shared" si="24"/>
        <v>Ct2</v>
      </c>
      <c r="D78">
        <f>C$29</f>
        <v>3</v>
      </c>
      <c r="E78">
        <f t="shared" si="25"/>
        <v>4500000</v>
      </c>
      <c r="G78">
        <f t="shared" ref="G78:G79" si="26">((D79-D78)*(E79-E78))/2+(D79-D78)*E78</f>
        <v>14850000</v>
      </c>
      <c r="AJ78" t="s">
        <v>32</v>
      </c>
      <c r="AK78" t="s">
        <v>13</v>
      </c>
      <c r="AL78">
        <v>0</v>
      </c>
      <c r="AM78">
        <v>7.3999999999999995</v>
      </c>
      <c r="AN78">
        <v>100</v>
      </c>
      <c r="AP78">
        <v>98.387096774193552</v>
      </c>
    </row>
    <row r="79" spans="2:42" x14ac:dyDescent="0.2">
      <c r="B79" t="s">
        <v>29</v>
      </c>
      <c r="C79" t="str">
        <f t="shared" si="24"/>
        <v>Ct2</v>
      </c>
      <c r="D79">
        <f>C$30</f>
        <v>6</v>
      </c>
      <c r="E79">
        <f t="shared" si="25"/>
        <v>5400000</v>
      </c>
      <c r="G79">
        <f t="shared" si="26"/>
        <v>5800000</v>
      </c>
      <c r="AJ79" t="s">
        <v>32</v>
      </c>
      <c r="AK79" t="s">
        <v>13</v>
      </c>
      <c r="AL79">
        <v>1</v>
      </c>
      <c r="AM79">
        <v>7</v>
      </c>
      <c r="AN79">
        <v>96.774193548387103</v>
      </c>
      <c r="AP79">
        <v>97.45251733494122</v>
      </c>
    </row>
    <row r="80" spans="2:42" x14ac:dyDescent="0.2">
      <c r="B80" t="s">
        <v>29</v>
      </c>
      <c r="C80" t="str">
        <f t="shared" si="24"/>
        <v>Ct2</v>
      </c>
      <c r="D80">
        <f>C$31</f>
        <v>7</v>
      </c>
      <c r="E80">
        <f t="shared" si="25"/>
        <v>6200000</v>
      </c>
      <c r="G80">
        <f>((D81-D80)*(E81-E80))/2+(D81-D80)*E80</f>
        <v>6200000</v>
      </c>
      <c r="AJ80" t="s">
        <v>32</v>
      </c>
      <c r="AK80" t="s">
        <v>13</v>
      </c>
      <c r="AL80">
        <v>2</v>
      </c>
      <c r="AM80">
        <v>7</v>
      </c>
      <c r="AN80">
        <v>98.130841121495337</v>
      </c>
      <c r="AP80">
        <v>98.593722447540131</v>
      </c>
    </row>
    <row r="81" spans="2:42" x14ac:dyDescent="0.2">
      <c r="B81" t="s">
        <v>29</v>
      </c>
      <c r="C81" t="str">
        <f t="shared" si="24"/>
        <v>Ct2</v>
      </c>
      <c r="D81">
        <f>C$32</f>
        <v>8</v>
      </c>
      <c r="E81">
        <f t="shared" si="25"/>
        <v>6200000</v>
      </c>
      <c r="AJ81" t="s">
        <v>32</v>
      </c>
      <c r="AK81" t="s">
        <v>13</v>
      </c>
      <c r="AL81">
        <v>3</v>
      </c>
      <c r="AM81">
        <v>7</v>
      </c>
      <c r="AN81">
        <v>99.056603773584911</v>
      </c>
      <c r="AP81">
        <v>291.57555986598481</v>
      </c>
    </row>
    <row r="82" spans="2:42" x14ac:dyDescent="0.2">
      <c r="B82" t="s">
        <v>29</v>
      </c>
      <c r="C82" t="str">
        <f>$J$24</f>
        <v>Ct3</v>
      </c>
      <c r="D82">
        <f>$C$26</f>
        <v>0</v>
      </c>
      <c r="E82">
        <f>J26</f>
        <v>733333.33333333337</v>
      </c>
      <c r="F82">
        <f>(E83-E82)</f>
        <v>-653333.33333333337</v>
      </c>
      <c r="G82">
        <f>((D83-D82)*(E83-E82))/2+(D83-D82)*E82</f>
        <v>406666.66666666669</v>
      </c>
      <c r="AJ82" t="s">
        <v>32</v>
      </c>
      <c r="AK82" t="s">
        <v>13</v>
      </c>
      <c r="AL82">
        <v>6</v>
      </c>
      <c r="AM82">
        <v>6.8</v>
      </c>
      <c r="AN82">
        <v>95.327102803738313</v>
      </c>
      <c r="AP82">
        <v>96.500760704194732</v>
      </c>
    </row>
    <row r="83" spans="2:42" x14ac:dyDescent="0.2">
      <c r="B83" t="s">
        <v>29</v>
      </c>
      <c r="C83" t="str">
        <f t="shared" ref="C83:C88" si="27">$J$24</f>
        <v>Ct3</v>
      </c>
      <c r="D83">
        <f>$C$27</f>
        <v>1</v>
      </c>
      <c r="E83">
        <f t="shared" ref="E83:E88" si="28">J27</f>
        <v>80000</v>
      </c>
      <c r="F83">
        <f>(E84-E83)</f>
        <v>3620000</v>
      </c>
      <c r="G83">
        <f>((D84-D83)*(E84-E83))/2+(D84-D83)*E83</f>
        <v>1890000</v>
      </c>
      <c r="AJ83" t="s">
        <v>32</v>
      </c>
      <c r="AK83" t="s">
        <v>13</v>
      </c>
      <c r="AL83">
        <v>7</v>
      </c>
      <c r="AM83">
        <v>7</v>
      </c>
      <c r="AN83">
        <v>97.674418604651152</v>
      </c>
      <c r="AP83">
        <v>98.603564442512493</v>
      </c>
    </row>
    <row r="84" spans="2:42" x14ac:dyDescent="0.2">
      <c r="B84" t="s">
        <v>29</v>
      </c>
      <c r="C84" t="str">
        <f t="shared" si="27"/>
        <v>Ct3</v>
      </c>
      <c r="D84">
        <v>2</v>
      </c>
      <c r="E84">
        <f t="shared" si="28"/>
        <v>3700000</v>
      </c>
      <c r="F84">
        <f>(E85-E84)</f>
        <v>3000000</v>
      </c>
      <c r="G84">
        <f>((D85-D84)*(E85-E84))/2+(D85-D84)*E84</f>
        <v>5200000</v>
      </c>
      <c r="AJ84" t="s">
        <v>32</v>
      </c>
      <c r="AK84" t="s">
        <v>13</v>
      </c>
      <c r="AL84">
        <v>8</v>
      </c>
      <c r="AM84">
        <v>7.1</v>
      </c>
      <c r="AN84">
        <v>99.532710280373834</v>
      </c>
    </row>
    <row r="85" spans="2:42" x14ac:dyDescent="0.2">
      <c r="B85" t="s">
        <v>29</v>
      </c>
      <c r="C85" t="str">
        <f t="shared" si="27"/>
        <v>Ct3</v>
      </c>
      <c r="D85">
        <f>C$29</f>
        <v>3</v>
      </c>
      <c r="E85">
        <f t="shared" si="28"/>
        <v>6700000</v>
      </c>
      <c r="G85">
        <f t="shared" ref="G85:G86" si="29">((D86-D85)*(E86-E85))/2+(D86-D85)*E85</f>
        <v>17700000</v>
      </c>
      <c r="AJ85" t="s">
        <v>32</v>
      </c>
      <c r="AK85" t="s">
        <v>14</v>
      </c>
      <c r="AL85">
        <v>0</v>
      </c>
      <c r="AM85">
        <v>7.3999999999999995</v>
      </c>
      <c r="AN85">
        <v>100</v>
      </c>
      <c r="AP85">
        <v>99.078341013824883</v>
      </c>
    </row>
    <row r="86" spans="2:42" x14ac:dyDescent="0.2">
      <c r="B86" t="s">
        <v>29</v>
      </c>
      <c r="C86" t="str">
        <f t="shared" si="27"/>
        <v>Ct3</v>
      </c>
      <c r="D86">
        <f>C$30</f>
        <v>6</v>
      </c>
      <c r="E86">
        <f t="shared" si="28"/>
        <v>5100000</v>
      </c>
      <c r="G86">
        <f t="shared" si="29"/>
        <v>5750000</v>
      </c>
      <c r="AJ86" t="s">
        <v>32</v>
      </c>
      <c r="AK86" t="s">
        <v>14</v>
      </c>
      <c r="AL86">
        <v>1</v>
      </c>
      <c r="AM86">
        <v>7.1</v>
      </c>
      <c r="AN86">
        <v>98.156682027649765</v>
      </c>
      <c r="AP86">
        <v>98.143761574572551</v>
      </c>
    </row>
    <row r="87" spans="2:42" x14ac:dyDescent="0.2">
      <c r="B87" t="s">
        <v>29</v>
      </c>
      <c r="C87" t="str">
        <f t="shared" si="27"/>
        <v>Ct3</v>
      </c>
      <c r="D87">
        <f>C$31</f>
        <v>7</v>
      </c>
      <c r="E87">
        <f t="shared" si="28"/>
        <v>6400000</v>
      </c>
      <c r="G87">
        <f>((D88-D87)*(E88-E87))/2+(D88-D87)*E87</f>
        <v>6100000</v>
      </c>
      <c r="AJ87" t="s">
        <v>32</v>
      </c>
      <c r="AK87" t="s">
        <v>14</v>
      </c>
      <c r="AL87">
        <v>2</v>
      </c>
      <c r="AM87">
        <v>7</v>
      </c>
      <c r="AN87">
        <v>98.130841121495337</v>
      </c>
      <c r="AP87">
        <v>100.00881678716277</v>
      </c>
    </row>
    <row r="88" spans="2:42" x14ac:dyDescent="0.2">
      <c r="B88" t="s">
        <v>29</v>
      </c>
      <c r="C88" t="str">
        <f t="shared" si="27"/>
        <v>Ct3</v>
      </c>
      <c r="D88">
        <f>C$32</f>
        <v>8</v>
      </c>
      <c r="E88">
        <f t="shared" si="28"/>
        <v>5800000</v>
      </c>
      <c r="AJ88" t="s">
        <v>32</v>
      </c>
      <c r="AK88" t="s">
        <v>14</v>
      </c>
      <c r="AL88">
        <v>3</v>
      </c>
      <c r="AM88">
        <v>7.2</v>
      </c>
      <c r="AN88">
        <v>101.88679245283019</v>
      </c>
      <c r="AP88">
        <v>297.92364662317055</v>
      </c>
    </row>
    <row r="89" spans="2:42" x14ac:dyDescent="0.2">
      <c r="B89" t="s">
        <v>29</v>
      </c>
      <c r="C89" t="str">
        <f>$K$24</f>
        <v>Ct4</v>
      </c>
      <c r="D89">
        <f>$C$26</f>
        <v>0</v>
      </c>
      <c r="E89">
        <f>K26</f>
        <v>733333.33333333337</v>
      </c>
      <c r="F89">
        <f>(E90-E89)</f>
        <v>-623333.33333333337</v>
      </c>
      <c r="G89">
        <f>((D90-D89)*(E90-E89))/2+(D90-D89)*E89</f>
        <v>421666.66666666669</v>
      </c>
      <c r="AJ89" t="s">
        <v>32</v>
      </c>
      <c r="AK89" t="s">
        <v>14</v>
      </c>
      <c r="AL89">
        <v>6</v>
      </c>
      <c r="AM89">
        <v>6.9</v>
      </c>
      <c r="AN89">
        <v>96.728971962616839</v>
      </c>
      <c r="AP89">
        <v>96.504020865029347</v>
      </c>
    </row>
    <row r="90" spans="2:42" x14ac:dyDescent="0.2">
      <c r="B90" t="s">
        <v>29</v>
      </c>
      <c r="C90" t="str">
        <f t="shared" ref="C90:C95" si="30">$K$24</f>
        <v>Ct4</v>
      </c>
      <c r="D90">
        <f>$C$27</f>
        <v>1</v>
      </c>
      <c r="E90">
        <f t="shared" ref="E90:E95" si="31">K27</f>
        <v>110000</v>
      </c>
      <c r="F90">
        <f>(E91-E90)</f>
        <v>3090000</v>
      </c>
      <c r="G90">
        <f>((D91-D90)*(E91-E90))/2+(D91-D90)*E90</f>
        <v>1655000</v>
      </c>
      <c r="AJ90" t="s">
        <v>32</v>
      </c>
      <c r="AK90" t="s">
        <v>14</v>
      </c>
      <c r="AL90">
        <v>7</v>
      </c>
      <c r="AM90">
        <v>6.9</v>
      </c>
      <c r="AN90">
        <v>96.279069767441854</v>
      </c>
      <c r="AP90">
        <v>97.905890023907844</v>
      </c>
    </row>
    <row r="91" spans="2:42" x14ac:dyDescent="0.2">
      <c r="B91" t="s">
        <v>29</v>
      </c>
      <c r="C91" t="str">
        <f t="shared" si="30"/>
        <v>Ct4</v>
      </c>
      <c r="D91">
        <v>2</v>
      </c>
      <c r="E91">
        <f t="shared" si="31"/>
        <v>3200000</v>
      </c>
      <c r="F91">
        <f>(E92-E91)</f>
        <v>4000000</v>
      </c>
      <c r="G91">
        <f>((D92-D91)*(E92-E91))/2+(D92-D91)*E91</f>
        <v>5200000</v>
      </c>
      <c r="AJ91" t="s">
        <v>32</v>
      </c>
      <c r="AK91" t="s">
        <v>14</v>
      </c>
      <c r="AL91">
        <v>8</v>
      </c>
      <c r="AM91">
        <v>7.1</v>
      </c>
      <c r="AN91">
        <v>99.532710280373834</v>
      </c>
    </row>
    <row r="92" spans="2:42" x14ac:dyDescent="0.2">
      <c r="B92" t="s">
        <v>29</v>
      </c>
      <c r="C92" t="str">
        <f t="shared" si="30"/>
        <v>Ct4</v>
      </c>
      <c r="D92">
        <f>C$29</f>
        <v>3</v>
      </c>
      <c r="E92">
        <f t="shared" si="31"/>
        <v>7200000</v>
      </c>
      <c r="G92">
        <f t="shared" ref="G92:G93" si="32">((D93-D92)*(E93-E92))/2+(D93-D92)*E92</f>
        <v>18900000</v>
      </c>
      <c r="AJ92" t="s">
        <v>32</v>
      </c>
      <c r="AK92" t="s">
        <v>15</v>
      </c>
      <c r="AL92">
        <v>0</v>
      </c>
      <c r="AM92">
        <v>7.3999999999999995</v>
      </c>
      <c r="AN92">
        <v>100</v>
      </c>
      <c r="AP92">
        <v>97.695852534562221</v>
      </c>
    </row>
    <row r="93" spans="2:42" x14ac:dyDescent="0.2">
      <c r="B93" t="s">
        <v>29</v>
      </c>
      <c r="C93" t="str">
        <f t="shared" si="30"/>
        <v>Ct4</v>
      </c>
      <c r="D93">
        <f>C$30</f>
        <v>6</v>
      </c>
      <c r="E93">
        <f t="shared" si="31"/>
        <v>5400000</v>
      </c>
      <c r="G93">
        <f t="shared" si="32"/>
        <v>5000000</v>
      </c>
      <c r="AJ93" t="s">
        <v>32</v>
      </c>
      <c r="AK93" t="s">
        <v>15</v>
      </c>
      <c r="AL93">
        <v>1</v>
      </c>
      <c r="AM93">
        <v>6.9</v>
      </c>
      <c r="AN93">
        <v>95.391705069124427</v>
      </c>
      <c r="AP93">
        <v>98.163142254188386</v>
      </c>
    </row>
    <row r="94" spans="2:42" x14ac:dyDescent="0.2">
      <c r="B94" t="s">
        <v>29</v>
      </c>
      <c r="C94" t="str">
        <f t="shared" si="30"/>
        <v>Ct4</v>
      </c>
      <c r="D94">
        <f>C$31</f>
        <v>7</v>
      </c>
      <c r="E94">
        <f t="shared" si="31"/>
        <v>4600000</v>
      </c>
      <c r="G94">
        <f>((D95-D94)*(E95-E94))/2+(D95-D94)*E94</f>
        <v>4550000</v>
      </c>
      <c r="AJ94" t="s">
        <v>32</v>
      </c>
      <c r="AK94" t="s">
        <v>15</v>
      </c>
      <c r="AL94">
        <v>2</v>
      </c>
      <c r="AM94">
        <v>7.2</v>
      </c>
      <c r="AN94">
        <v>100.93457943925235</v>
      </c>
      <c r="AP94">
        <v>100.70313877622995</v>
      </c>
    </row>
    <row r="95" spans="2:42" x14ac:dyDescent="0.2">
      <c r="B95" t="s">
        <v>29</v>
      </c>
      <c r="C95" t="str">
        <f t="shared" si="30"/>
        <v>Ct4</v>
      </c>
      <c r="D95">
        <f>C$32</f>
        <v>8</v>
      </c>
      <c r="E95">
        <f t="shared" si="31"/>
        <v>4500000</v>
      </c>
      <c r="AJ95" t="s">
        <v>32</v>
      </c>
      <c r="AK95" t="s">
        <v>15</v>
      </c>
      <c r="AL95">
        <v>3</v>
      </c>
      <c r="AM95">
        <v>7.1</v>
      </c>
      <c r="AN95">
        <v>100.47169811320755</v>
      </c>
      <c r="AP95">
        <v>295.80100511373661</v>
      </c>
    </row>
    <row r="96" spans="2:42" x14ac:dyDescent="0.2">
      <c r="B96" t="s">
        <v>30</v>
      </c>
      <c r="C96" t="str">
        <f>$L$24</f>
        <v>At(Ct)1</v>
      </c>
      <c r="D96">
        <f>$C$26</f>
        <v>0</v>
      </c>
      <c r="E96">
        <f>L26</f>
        <v>733333.33333333337</v>
      </c>
      <c r="F96">
        <f>(E97-E96)</f>
        <v>26266666.666666668</v>
      </c>
      <c r="G96">
        <f>((D97-D96)*(E97-E96))/2+(D97-D96)*E96</f>
        <v>13866666.666666668</v>
      </c>
      <c r="AJ96" t="s">
        <v>32</v>
      </c>
      <c r="AK96" t="s">
        <v>15</v>
      </c>
      <c r="AL96">
        <v>6</v>
      </c>
      <c r="AM96">
        <v>6.9</v>
      </c>
      <c r="AN96">
        <v>96.728971962616839</v>
      </c>
      <c r="AP96">
        <v>96.504020865029347</v>
      </c>
    </row>
    <row r="97" spans="2:42" x14ac:dyDescent="0.2">
      <c r="B97" t="s">
        <v>30</v>
      </c>
      <c r="C97" t="str">
        <f t="shared" ref="C97:C102" si="33">$L$24</f>
        <v>At(Ct)1</v>
      </c>
      <c r="D97">
        <f>$C$27</f>
        <v>1</v>
      </c>
      <c r="E97">
        <f t="shared" ref="E97:E102" si="34">L27</f>
        <v>27000000</v>
      </c>
      <c r="F97">
        <f>(E98-E97)</f>
        <v>133000000</v>
      </c>
      <c r="G97">
        <f>((D98-D97)*(E98-E97))/2+(D98-D97)*E97</f>
        <v>93500000</v>
      </c>
      <c r="AJ97" t="s">
        <v>32</v>
      </c>
      <c r="AK97" t="s">
        <v>15</v>
      </c>
      <c r="AL97">
        <v>7</v>
      </c>
      <c r="AM97">
        <v>6.9</v>
      </c>
      <c r="AN97">
        <v>96.279069767441854</v>
      </c>
      <c r="AP97">
        <v>96.504020865029347</v>
      </c>
    </row>
    <row r="98" spans="2:42" x14ac:dyDescent="0.2">
      <c r="B98" t="s">
        <v>30</v>
      </c>
      <c r="C98" t="str">
        <f t="shared" si="33"/>
        <v>At(Ct)1</v>
      </c>
      <c r="D98">
        <v>2</v>
      </c>
      <c r="E98">
        <f t="shared" si="34"/>
        <v>160000000</v>
      </c>
      <c r="F98">
        <f>(E99-E98)</f>
        <v>110000000</v>
      </c>
      <c r="G98">
        <f>((D99-D98)*(E99-E98))/2+(D99-D98)*E98</f>
        <v>215000000</v>
      </c>
      <c r="AJ98" t="s">
        <v>32</v>
      </c>
      <c r="AK98" t="s">
        <v>15</v>
      </c>
      <c r="AL98">
        <v>8</v>
      </c>
      <c r="AM98">
        <v>6.9</v>
      </c>
      <c r="AN98">
        <v>96.728971962616839</v>
      </c>
    </row>
    <row r="99" spans="2:42" x14ac:dyDescent="0.2">
      <c r="B99" t="s">
        <v>30</v>
      </c>
      <c r="C99" t="str">
        <f t="shared" si="33"/>
        <v>At(Ct)1</v>
      </c>
      <c r="D99">
        <f>C$29</f>
        <v>3</v>
      </c>
      <c r="E99">
        <f t="shared" si="34"/>
        <v>270000000</v>
      </c>
      <c r="G99">
        <f t="shared" ref="G99:G100" si="35">((D100-D99)*(E100-E99))/2+(D100-D99)*E99</f>
        <v>885000000</v>
      </c>
      <c r="AJ99" t="s">
        <v>130</v>
      </c>
      <c r="AK99" t="s">
        <v>90</v>
      </c>
      <c r="AL99">
        <v>0</v>
      </c>
      <c r="AM99">
        <v>7.3999999999999995</v>
      </c>
      <c r="AN99">
        <v>100</v>
      </c>
      <c r="AP99">
        <v>98.387096774193552</v>
      </c>
    </row>
    <row r="100" spans="2:42" x14ac:dyDescent="0.2">
      <c r="B100" t="s">
        <v>30</v>
      </c>
      <c r="C100" t="str">
        <f t="shared" si="33"/>
        <v>At(Ct)1</v>
      </c>
      <c r="D100">
        <f>C$30</f>
        <v>6</v>
      </c>
      <c r="E100">
        <f t="shared" si="34"/>
        <v>320000000</v>
      </c>
      <c r="G100">
        <f t="shared" si="35"/>
        <v>240000000</v>
      </c>
      <c r="AJ100" t="s">
        <v>130</v>
      </c>
      <c r="AK100" t="s">
        <v>90</v>
      </c>
      <c r="AL100">
        <v>1</v>
      </c>
      <c r="AM100">
        <v>7</v>
      </c>
      <c r="AN100">
        <v>96.774193548387103</v>
      </c>
      <c r="AP100">
        <v>97.45251733494122</v>
      </c>
    </row>
    <row r="101" spans="2:42" x14ac:dyDescent="0.2">
      <c r="B101" t="s">
        <v>30</v>
      </c>
      <c r="C101" t="str">
        <f t="shared" si="33"/>
        <v>At(Ct)1</v>
      </c>
      <c r="D101">
        <f>C$31</f>
        <v>7</v>
      </c>
      <c r="E101">
        <f t="shared" si="34"/>
        <v>160000000</v>
      </c>
      <c r="G101">
        <f>((D102-D101)*(E102-E101))/2+(D102-D101)*E101</f>
        <v>215000000</v>
      </c>
      <c r="AJ101" t="s">
        <v>130</v>
      </c>
      <c r="AK101" t="s">
        <v>90</v>
      </c>
      <c r="AL101">
        <v>2</v>
      </c>
      <c r="AM101">
        <v>7</v>
      </c>
      <c r="AN101">
        <v>98.130841121495337</v>
      </c>
      <c r="AP101">
        <v>95.763533768294849</v>
      </c>
    </row>
    <row r="102" spans="2:42" x14ac:dyDescent="0.2">
      <c r="B102" t="s">
        <v>30</v>
      </c>
      <c r="C102" t="str">
        <f t="shared" si="33"/>
        <v>At(Ct)1</v>
      </c>
      <c r="D102">
        <f>C$32</f>
        <v>8</v>
      </c>
      <c r="E102">
        <f t="shared" si="34"/>
        <v>270000000</v>
      </c>
      <c r="AJ102" t="s">
        <v>130</v>
      </c>
      <c r="AK102" t="s">
        <v>90</v>
      </c>
      <c r="AL102">
        <v>3</v>
      </c>
      <c r="AM102">
        <v>6.6</v>
      </c>
      <c r="AN102">
        <v>93.396226415094347</v>
      </c>
      <c r="AP102">
        <v>268.36536766002467</v>
      </c>
    </row>
    <row r="103" spans="2:42" x14ac:dyDescent="0.2">
      <c r="B103" t="s">
        <v>30</v>
      </c>
      <c r="C103" t="str">
        <f>$M$24</f>
        <v>At(Ct)2</v>
      </c>
      <c r="D103">
        <f>$C$26</f>
        <v>0</v>
      </c>
      <c r="E103">
        <f>M26</f>
        <v>733333.33333333337</v>
      </c>
      <c r="F103">
        <f>(E104-E103)</f>
        <v>14266666.666666666</v>
      </c>
      <c r="G103">
        <f>((D104-D103)*(E104-E103))/2+(D104-D103)*E103</f>
        <v>7866666.666666666</v>
      </c>
      <c r="AJ103" t="s">
        <v>130</v>
      </c>
      <c r="AK103" t="s">
        <v>90</v>
      </c>
      <c r="AL103">
        <v>6</v>
      </c>
      <c r="AM103">
        <v>6.1</v>
      </c>
      <c r="AN103">
        <v>85.514018691588788</v>
      </c>
      <c r="AP103">
        <v>84.61747446207346</v>
      </c>
    </row>
    <row r="104" spans="2:42" x14ac:dyDescent="0.2">
      <c r="B104" t="s">
        <v>30</v>
      </c>
      <c r="C104" t="str">
        <f t="shared" ref="C104:C109" si="36">$M$24</f>
        <v>At(Ct)2</v>
      </c>
      <c r="D104">
        <f>$C$27</f>
        <v>1</v>
      </c>
      <c r="E104">
        <f t="shared" ref="E104:E109" si="37">M27</f>
        <v>15000000</v>
      </c>
      <c r="F104">
        <f>(E105-E104)</f>
        <v>105000000</v>
      </c>
      <c r="G104">
        <f>((D105-D104)*(E105-E104))/2+(D105-D104)*E104</f>
        <v>67500000</v>
      </c>
      <c r="AJ104" t="s">
        <v>130</v>
      </c>
      <c r="AK104" t="s">
        <v>90</v>
      </c>
      <c r="AL104">
        <v>7</v>
      </c>
      <c r="AM104">
        <v>6</v>
      </c>
      <c r="AN104">
        <v>83.720930232558132</v>
      </c>
      <c r="AP104">
        <v>83.916539882634211</v>
      </c>
    </row>
    <row r="105" spans="2:42" x14ac:dyDescent="0.2">
      <c r="B105" t="s">
        <v>30</v>
      </c>
      <c r="C105" t="str">
        <f t="shared" si="36"/>
        <v>At(Ct)2</v>
      </c>
      <c r="D105">
        <v>2</v>
      </c>
      <c r="E105">
        <f t="shared" si="37"/>
        <v>120000000</v>
      </c>
      <c r="F105">
        <f>(E106-E105)</f>
        <v>160000000</v>
      </c>
      <c r="G105">
        <f>((D106-D105)*(E106-E105))/2+(D106-D105)*E105</f>
        <v>200000000</v>
      </c>
      <c r="AJ105" t="s">
        <v>130</v>
      </c>
      <c r="AK105" t="s">
        <v>90</v>
      </c>
      <c r="AL105">
        <v>8</v>
      </c>
      <c r="AM105">
        <v>6</v>
      </c>
      <c r="AN105">
        <v>84.112149532710291</v>
      </c>
    </row>
    <row r="106" spans="2:42" x14ac:dyDescent="0.2">
      <c r="B106" t="s">
        <v>30</v>
      </c>
      <c r="C106" t="str">
        <f t="shared" si="36"/>
        <v>At(Ct)2</v>
      </c>
      <c r="D106">
        <f>C$29</f>
        <v>3</v>
      </c>
      <c r="E106">
        <f t="shared" si="37"/>
        <v>280000000</v>
      </c>
      <c r="G106">
        <f t="shared" ref="G106:G107" si="38">((D107-D106)*(E107-E106))/2+(D107-D106)*E106</f>
        <v>795000000</v>
      </c>
      <c r="AJ106" t="s">
        <v>130</v>
      </c>
      <c r="AK106" t="s">
        <v>91</v>
      </c>
      <c r="AL106">
        <v>0</v>
      </c>
      <c r="AM106">
        <v>7.3999999999999995</v>
      </c>
      <c r="AN106">
        <v>100</v>
      </c>
      <c r="AP106">
        <v>98.387096774193552</v>
      </c>
    </row>
    <row r="107" spans="2:42" x14ac:dyDescent="0.2">
      <c r="B107" t="s">
        <v>30</v>
      </c>
      <c r="C107" t="str">
        <f t="shared" si="36"/>
        <v>At(Ct)2</v>
      </c>
      <c r="D107">
        <f>C$30</f>
        <v>6</v>
      </c>
      <c r="E107">
        <f t="shared" si="37"/>
        <v>250000000</v>
      </c>
      <c r="G107">
        <f t="shared" si="38"/>
        <v>205000000</v>
      </c>
      <c r="AJ107" t="s">
        <v>130</v>
      </c>
      <c r="AK107" t="s">
        <v>91</v>
      </c>
      <c r="AL107">
        <v>1</v>
      </c>
      <c r="AM107">
        <v>7</v>
      </c>
      <c r="AN107">
        <v>96.774193548387103</v>
      </c>
      <c r="AP107">
        <v>96.050648176062708</v>
      </c>
    </row>
    <row r="108" spans="2:42" x14ac:dyDescent="0.2">
      <c r="B108" t="s">
        <v>30</v>
      </c>
      <c r="C108" t="str">
        <f t="shared" si="36"/>
        <v>At(Ct)2</v>
      </c>
      <c r="D108">
        <f>C$31</f>
        <v>7</v>
      </c>
      <c r="E108">
        <f t="shared" si="37"/>
        <v>160000000</v>
      </c>
      <c r="G108">
        <f>((D109-D108)*(E109-E108))/2+(D109-D108)*E108</f>
        <v>230000000</v>
      </c>
      <c r="AJ108" t="s">
        <v>130</v>
      </c>
      <c r="AK108" t="s">
        <v>91</v>
      </c>
      <c r="AL108">
        <v>2</v>
      </c>
      <c r="AM108">
        <v>6.8</v>
      </c>
      <c r="AN108">
        <v>95.327102803738313</v>
      </c>
      <c r="AP108">
        <v>93.654117439605017</v>
      </c>
    </row>
    <row r="109" spans="2:42" x14ac:dyDescent="0.2">
      <c r="B109" t="s">
        <v>30</v>
      </c>
      <c r="C109" t="str">
        <f t="shared" si="36"/>
        <v>At(Ct)2</v>
      </c>
      <c r="D109">
        <f>C$32</f>
        <v>8</v>
      </c>
      <c r="E109">
        <f t="shared" si="37"/>
        <v>300000000</v>
      </c>
      <c r="AJ109" t="s">
        <v>130</v>
      </c>
      <c r="AK109" t="s">
        <v>91</v>
      </c>
      <c r="AL109">
        <v>3</v>
      </c>
      <c r="AM109">
        <v>6.5</v>
      </c>
      <c r="AN109">
        <v>91.981132075471706</v>
      </c>
      <c r="AP109">
        <v>259.93431493563747</v>
      </c>
    </row>
    <row r="110" spans="2:42" x14ac:dyDescent="0.2">
      <c r="B110" t="s">
        <v>30</v>
      </c>
      <c r="C110" t="str">
        <f>$N$24</f>
        <v>At(Ct)3</v>
      </c>
      <c r="D110">
        <f>$C$26</f>
        <v>0</v>
      </c>
      <c r="E110">
        <f>N26</f>
        <v>733333.33333333337</v>
      </c>
      <c r="F110">
        <f>(E111-E110)</f>
        <v>25266666.666666668</v>
      </c>
      <c r="G110">
        <f>((D111-D110)*(E111-E110))/2+(D111-D110)*E110</f>
        <v>13366666.666666668</v>
      </c>
      <c r="AJ110" t="s">
        <v>130</v>
      </c>
      <c r="AK110" t="s">
        <v>91</v>
      </c>
      <c r="AL110">
        <v>6</v>
      </c>
      <c r="AM110">
        <v>5.8</v>
      </c>
      <c r="AN110">
        <v>81.308411214953267</v>
      </c>
      <c r="AP110">
        <v>81.119321886546402</v>
      </c>
    </row>
    <row r="111" spans="2:42" x14ac:dyDescent="0.2">
      <c r="B111" t="s">
        <v>30</v>
      </c>
      <c r="C111" t="str">
        <f t="shared" ref="C111:C116" si="39">$N$24</f>
        <v>At(Ct)3</v>
      </c>
      <c r="D111">
        <f>$C$27</f>
        <v>1</v>
      </c>
      <c r="E111">
        <f t="shared" ref="E111:E116" si="40">N27</f>
        <v>26000000</v>
      </c>
      <c r="F111">
        <f>(E112-E111)</f>
        <v>124000000</v>
      </c>
      <c r="G111">
        <f>((D112-D111)*(E112-E111))/2+(D112-D111)*E111</f>
        <v>88000000</v>
      </c>
      <c r="AJ111" t="s">
        <v>130</v>
      </c>
      <c r="AK111" t="s">
        <v>91</v>
      </c>
      <c r="AL111">
        <v>7</v>
      </c>
      <c r="AM111">
        <v>5.8</v>
      </c>
      <c r="AN111">
        <v>80.930232558139522</v>
      </c>
      <c r="AP111">
        <v>82.521191045424899</v>
      </c>
    </row>
    <row r="112" spans="2:42" x14ac:dyDescent="0.2">
      <c r="B112" t="s">
        <v>30</v>
      </c>
      <c r="C112" t="str">
        <f t="shared" si="39"/>
        <v>At(Ct)3</v>
      </c>
      <c r="D112">
        <v>2</v>
      </c>
      <c r="E112">
        <f t="shared" si="40"/>
        <v>150000000</v>
      </c>
      <c r="F112">
        <f>(E113-E112)</f>
        <v>130000000</v>
      </c>
      <c r="G112">
        <f>((D113-D112)*(E113-E112))/2+(D113-D112)*E112</f>
        <v>215000000</v>
      </c>
      <c r="AJ112" t="s">
        <v>130</v>
      </c>
      <c r="AK112" t="s">
        <v>91</v>
      </c>
      <c r="AL112">
        <v>8</v>
      </c>
      <c r="AM112">
        <v>6</v>
      </c>
      <c r="AN112">
        <v>84.112149532710291</v>
      </c>
    </row>
    <row r="113" spans="2:42" x14ac:dyDescent="0.2">
      <c r="B113" t="s">
        <v>30</v>
      </c>
      <c r="C113" t="str">
        <f t="shared" si="39"/>
        <v>At(Ct)3</v>
      </c>
      <c r="D113">
        <f>C$29</f>
        <v>3</v>
      </c>
      <c r="E113">
        <f t="shared" si="40"/>
        <v>280000000</v>
      </c>
      <c r="G113">
        <f t="shared" ref="G113:G114" si="41">((D114-D113)*(E114-E113))/2+(D114-D113)*E113</f>
        <v>765000000</v>
      </c>
      <c r="AJ113" t="s">
        <v>130</v>
      </c>
      <c r="AK113" t="s">
        <v>92</v>
      </c>
      <c r="AL113">
        <v>0</v>
      </c>
      <c r="AM113">
        <v>7.3999999999999995</v>
      </c>
      <c r="AN113">
        <v>100</v>
      </c>
      <c r="AP113">
        <v>98.387096774193552</v>
      </c>
    </row>
    <row r="114" spans="2:42" x14ac:dyDescent="0.2">
      <c r="B114" t="s">
        <v>30</v>
      </c>
      <c r="C114" t="str">
        <f t="shared" si="39"/>
        <v>At(Ct)3</v>
      </c>
      <c r="D114">
        <f>C$30</f>
        <v>6</v>
      </c>
      <c r="E114">
        <f t="shared" si="40"/>
        <v>230000000</v>
      </c>
      <c r="G114">
        <f t="shared" si="41"/>
        <v>260000000</v>
      </c>
      <c r="AJ114" t="s">
        <v>130</v>
      </c>
      <c r="AK114" t="s">
        <v>92</v>
      </c>
      <c r="AL114">
        <v>1</v>
      </c>
      <c r="AM114">
        <v>7</v>
      </c>
      <c r="AN114">
        <v>96.774193548387103</v>
      </c>
      <c r="AP114">
        <v>96.751582755501971</v>
      </c>
    </row>
    <row r="115" spans="2:42" x14ac:dyDescent="0.2">
      <c r="B115" t="s">
        <v>30</v>
      </c>
      <c r="C115" t="str">
        <f t="shared" si="39"/>
        <v>At(Ct)3</v>
      </c>
      <c r="D115">
        <f>C$31</f>
        <v>7</v>
      </c>
      <c r="E115">
        <f t="shared" si="40"/>
        <v>290000000</v>
      </c>
      <c r="G115">
        <f>((D116-D115)*(E116-E115))/2+(D116-D115)*E115</f>
        <v>260000000</v>
      </c>
      <c r="AJ115" t="s">
        <v>130</v>
      </c>
      <c r="AK115" t="s">
        <v>92</v>
      </c>
      <c r="AL115">
        <v>2</v>
      </c>
      <c r="AM115">
        <v>6.9</v>
      </c>
      <c r="AN115">
        <v>96.728971962616839</v>
      </c>
      <c r="AP115">
        <v>95.062599188855586</v>
      </c>
    </row>
    <row r="116" spans="2:42" x14ac:dyDescent="0.2">
      <c r="B116" t="s">
        <v>30</v>
      </c>
      <c r="C116" t="str">
        <f t="shared" si="39"/>
        <v>At(Ct)3</v>
      </c>
      <c r="D116">
        <f>C$32</f>
        <v>8</v>
      </c>
      <c r="E116">
        <f t="shared" si="40"/>
        <v>230000000</v>
      </c>
      <c r="AJ116" t="s">
        <v>130</v>
      </c>
      <c r="AK116" t="s">
        <v>92</v>
      </c>
      <c r="AL116">
        <v>3</v>
      </c>
      <c r="AM116">
        <v>6.6</v>
      </c>
      <c r="AN116">
        <v>93.396226415094347</v>
      </c>
      <c r="AP116">
        <v>266.26256392170694</v>
      </c>
    </row>
    <row r="117" spans="2:42" x14ac:dyDescent="0.2">
      <c r="B117" t="s">
        <v>30</v>
      </c>
      <c r="C117" t="str">
        <f>$O$24</f>
        <v>At(Ct)4</v>
      </c>
      <c r="D117">
        <f>$C$26</f>
        <v>0</v>
      </c>
      <c r="E117">
        <f>O26</f>
        <v>733333.33333333337</v>
      </c>
      <c r="F117">
        <f>(E118-E117)</f>
        <v>19266666.666666668</v>
      </c>
      <c r="G117">
        <f>((D118-D117)*(E118-E117))/2+(D118-D117)*E117</f>
        <v>10366666.666666668</v>
      </c>
      <c r="AJ117" t="s">
        <v>130</v>
      </c>
      <c r="AK117" t="s">
        <v>92</v>
      </c>
      <c r="AL117">
        <v>6</v>
      </c>
      <c r="AM117">
        <v>6</v>
      </c>
      <c r="AN117">
        <v>84.112149532710291</v>
      </c>
      <c r="AP117">
        <v>83.218865464029562</v>
      </c>
    </row>
    <row r="118" spans="2:42" x14ac:dyDescent="0.2">
      <c r="B118" t="s">
        <v>30</v>
      </c>
      <c r="C118" t="str">
        <f t="shared" ref="C118:C123" si="42">$O$24</f>
        <v>At(Ct)4</v>
      </c>
      <c r="D118">
        <f>$C$27</f>
        <v>1</v>
      </c>
      <c r="E118">
        <f t="shared" ref="E118:E123" si="43">O27</f>
        <v>20000000</v>
      </c>
      <c r="F118">
        <f>(E119-E118)</f>
        <v>130000000</v>
      </c>
      <c r="G118">
        <f>((D119-D118)*(E119-E118))/2+(D119-D118)*E118</f>
        <v>85000000</v>
      </c>
      <c r="AJ118" t="s">
        <v>130</v>
      </c>
      <c r="AK118" t="s">
        <v>92</v>
      </c>
      <c r="AL118">
        <v>7</v>
      </c>
      <c r="AM118">
        <v>5.9</v>
      </c>
      <c r="AN118">
        <v>82.325581395348834</v>
      </c>
      <c r="AP118">
        <v>83.919800043468811</v>
      </c>
    </row>
    <row r="119" spans="2:42" x14ac:dyDescent="0.2">
      <c r="B119" t="s">
        <v>30</v>
      </c>
      <c r="C119" t="str">
        <f t="shared" si="42"/>
        <v>At(Ct)4</v>
      </c>
      <c r="D119">
        <v>2</v>
      </c>
      <c r="E119">
        <f t="shared" si="43"/>
        <v>150000000</v>
      </c>
      <c r="F119">
        <f>(E120-E119)</f>
        <v>290000000</v>
      </c>
      <c r="G119">
        <f>((D120-D119)*(E120-E119))/2+(D120-D119)*E119</f>
        <v>295000000</v>
      </c>
      <c r="AJ119" t="s">
        <v>130</v>
      </c>
      <c r="AK119" t="s">
        <v>92</v>
      </c>
      <c r="AL119">
        <v>8</v>
      </c>
      <c r="AM119">
        <v>6.1</v>
      </c>
      <c r="AN119">
        <v>85.514018691588788</v>
      </c>
    </row>
    <row r="120" spans="2:42" x14ac:dyDescent="0.2">
      <c r="B120" t="s">
        <v>30</v>
      </c>
      <c r="C120" t="str">
        <f t="shared" si="42"/>
        <v>At(Ct)4</v>
      </c>
      <c r="D120">
        <f>C$29</f>
        <v>3</v>
      </c>
      <c r="E120">
        <f t="shared" si="43"/>
        <v>440000000</v>
      </c>
      <c r="G120">
        <f t="shared" ref="G120:G121" si="44">((D121-D120)*(E121-E120))/2+(D121-D120)*E120</f>
        <v>975000000</v>
      </c>
      <c r="AJ120" t="s">
        <v>130</v>
      </c>
      <c r="AK120" t="s">
        <v>93</v>
      </c>
      <c r="AL120">
        <v>0</v>
      </c>
      <c r="AM120">
        <v>7.3999999999999995</v>
      </c>
      <c r="AN120">
        <v>100</v>
      </c>
      <c r="AP120">
        <v>97.695852534562221</v>
      </c>
    </row>
    <row r="121" spans="2:42" x14ac:dyDescent="0.2">
      <c r="B121" t="s">
        <v>30</v>
      </c>
      <c r="C121" t="str">
        <f t="shared" si="42"/>
        <v>At(Ct)4</v>
      </c>
      <c r="D121">
        <f>C$30</f>
        <v>6</v>
      </c>
      <c r="E121">
        <f t="shared" si="43"/>
        <v>210000000</v>
      </c>
      <c r="G121">
        <f t="shared" si="44"/>
        <v>210000000</v>
      </c>
      <c r="AJ121" t="s">
        <v>130</v>
      </c>
      <c r="AK121" t="s">
        <v>93</v>
      </c>
      <c r="AL121">
        <v>1</v>
      </c>
      <c r="AM121">
        <v>6.9</v>
      </c>
      <c r="AN121">
        <v>95.391705069124427</v>
      </c>
      <c r="AP121">
        <v>96.060338515870626</v>
      </c>
    </row>
    <row r="122" spans="2:42" x14ac:dyDescent="0.2">
      <c r="B122" t="s">
        <v>30</v>
      </c>
      <c r="C122" t="str">
        <f t="shared" si="42"/>
        <v>At(Ct)4</v>
      </c>
      <c r="D122">
        <f>C$31</f>
        <v>7</v>
      </c>
      <c r="E122">
        <f t="shared" si="43"/>
        <v>210000000</v>
      </c>
      <c r="G122">
        <f>((D123-D122)*(E123-E122))/2+(D123-D122)*E122</f>
        <v>230000000</v>
      </c>
      <c r="AJ122" t="s">
        <v>130</v>
      </c>
      <c r="AK122" t="s">
        <v>93</v>
      </c>
      <c r="AL122">
        <v>2</v>
      </c>
      <c r="AM122">
        <v>6.9</v>
      </c>
      <c r="AN122">
        <v>96.728971962616839</v>
      </c>
      <c r="AP122">
        <v>95.770146358666921</v>
      </c>
    </row>
    <row r="123" spans="2:42" x14ac:dyDescent="0.2">
      <c r="B123" t="s">
        <v>30</v>
      </c>
      <c r="C123" t="str">
        <f t="shared" si="42"/>
        <v>At(Ct)4</v>
      </c>
      <c r="D123">
        <f>C$32</f>
        <v>8</v>
      </c>
      <c r="E123">
        <f t="shared" si="43"/>
        <v>250000000</v>
      </c>
      <c r="AJ123" t="s">
        <v>130</v>
      </c>
      <c r="AK123" t="s">
        <v>93</v>
      </c>
      <c r="AL123">
        <v>3</v>
      </c>
      <c r="AM123">
        <v>6.7</v>
      </c>
      <c r="AN123">
        <v>94.811320754716988</v>
      </c>
      <c r="AP123">
        <v>266.28240169282321</v>
      </c>
    </row>
    <row r="124" spans="2:42" x14ac:dyDescent="0.2">
      <c r="B124" t="s">
        <v>30</v>
      </c>
      <c r="C124" t="str">
        <f>$P$24</f>
        <v>Ct(At)1</v>
      </c>
      <c r="D124">
        <f>$C$26</f>
        <v>0</v>
      </c>
      <c r="E124">
        <f>P26</f>
        <v>733333.33333333337</v>
      </c>
      <c r="F124">
        <f>(E125-E124)</f>
        <v>-403333.33333333337</v>
      </c>
      <c r="G124">
        <f>((D125-D124)*(E125-E124))/2+(D125-D124)*E124</f>
        <v>531666.66666666674</v>
      </c>
      <c r="AJ124" t="s">
        <v>130</v>
      </c>
      <c r="AK124" t="s">
        <v>93</v>
      </c>
      <c r="AL124">
        <v>6</v>
      </c>
      <c r="AM124">
        <v>5.9</v>
      </c>
      <c r="AN124">
        <v>82.710280373831793</v>
      </c>
      <c r="AP124">
        <v>82.517930884590314</v>
      </c>
    </row>
    <row r="125" spans="2:42" x14ac:dyDescent="0.2">
      <c r="B125" t="s">
        <v>30</v>
      </c>
      <c r="C125" t="str">
        <f t="shared" ref="C125:C130" si="45">$P$24</f>
        <v>Ct(At)1</v>
      </c>
      <c r="D125">
        <f>$C$27</f>
        <v>1</v>
      </c>
      <c r="E125">
        <f t="shared" ref="E125:E130" si="46">P27</f>
        <v>330000</v>
      </c>
      <c r="F125">
        <f>(E126-E125)</f>
        <v>3370000</v>
      </c>
      <c r="G125">
        <f>((D126-D125)*(E126-E125))/2+(D126-D125)*E125</f>
        <v>2015000</v>
      </c>
      <c r="AJ125" t="s">
        <v>130</v>
      </c>
      <c r="AK125" t="s">
        <v>93</v>
      </c>
      <c r="AL125">
        <v>7</v>
      </c>
      <c r="AM125">
        <v>5.9</v>
      </c>
      <c r="AN125">
        <v>82.325581395348834</v>
      </c>
      <c r="AP125">
        <v>83.218865464029562</v>
      </c>
    </row>
    <row r="126" spans="2:42" x14ac:dyDescent="0.2">
      <c r="B126" t="s">
        <v>30</v>
      </c>
      <c r="C126" t="str">
        <f t="shared" si="45"/>
        <v>Ct(At)1</v>
      </c>
      <c r="D126">
        <v>2</v>
      </c>
      <c r="E126">
        <f t="shared" si="46"/>
        <v>3700000</v>
      </c>
      <c r="F126">
        <f>(E127-E126)</f>
        <v>3600000</v>
      </c>
      <c r="G126">
        <f>((D127-D126)*(E127-E126))/2+(D127-D126)*E126</f>
        <v>5500000</v>
      </c>
      <c r="AJ126" t="s">
        <v>130</v>
      </c>
      <c r="AK126" t="s">
        <v>93</v>
      </c>
      <c r="AL126">
        <v>8</v>
      </c>
      <c r="AM126">
        <v>6</v>
      </c>
      <c r="AN126">
        <v>84.112149532710291</v>
      </c>
    </row>
    <row r="127" spans="2:42" x14ac:dyDescent="0.2">
      <c r="B127" t="s">
        <v>30</v>
      </c>
      <c r="C127" t="str">
        <f t="shared" si="45"/>
        <v>Ct(At)1</v>
      </c>
      <c r="D127">
        <f>C$29</f>
        <v>3</v>
      </c>
      <c r="E127">
        <f t="shared" si="46"/>
        <v>7300000</v>
      </c>
      <c r="G127">
        <f t="shared" ref="G127:G128" si="47">((D128-D127)*(E128-E127))/2+(D128-D127)*E127</f>
        <v>21150000</v>
      </c>
      <c r="AJ127" t="s">
        <v>136</v>
      </c>
      <c r="AK127" t="s">
        <v>96</v>
      </c>
      <c r="AL127">
        <v>0</v>
      </c>
      <c r="AM127">
        <v>7.3999999999999995</v>
      </c>
      <c r="AN127">
        <v>100</v>
      </c>
      <c r="AP127">
        <v>100</v>
      </c>
    </row>
    <row r="128" spans="2:42" x14ac:dyDescent="0.2">
      <c r="B128" t="s">
        <v>30</v>
      </c>
      <c r="C128" t="str">
        <f t="shared" si="45"/>
        <v>Ct(At)1</v>
      </c>
      <c r="D128">
        <f>C$30</f>
        <v>6</v>
      </c>
      <c r="E128">
        <f t="shared" si="46"/>
        <v>6800000</v>
      </c>
      <c r="G128">
        <f t="shared" si="47"/>
        <v>7150000</v>
      </c>
      <c r="AJ128" t="s">
        <v>136</v>
      </c>
      <c r="AK128" t="s">
        <v>96</v>
      </c>
      <c r="AL128">
        <v>1</v>
      </c>
      <c r="AM128">
        <v>7.2333333333333334</v>
      </c>
      <c r="AN128">
        <v>100</v>
      </c>
      <c r="AP128">
        <v>100</v>
      </c>
    </row>
    <row r="129" spans="2:42" x14ac:dyDescent="0.2">
      <c r="B129" t="s">
        <v>30</v>
      </c>
      <c r="C129" t="str">
        <f t="shared" si="45"/>
        <v>Ct(At)1</v>
      </c>
      <c r="D129">
        <f>C$31</f>
        <v>7</v>
      </c>
      <c r="E129">
        <f t="shared" si="46"/>
        <v>7500000</v>
      </c>
      <c r="G129">
        <f>((D130-D129)*(E130-E129))/2+(D130-D129)*E129</f>
        <v>7900000</v>
      </c>
      <c r="AJ129" t="s">
        <v>136</v>
      </c>
      <c r="AK129" t="s">
        <v>96</v>
      </c>
      <c r="AL129">
        <v>2</v>
      </c>
      <c r="AM129">
        <v>7.1333333333333329</v>
      </c>
      <c r="AN129">
        <v>100</v>
      </c>
      <c r="AP129">
        <v>100</v>
      </c>
    </row>
    <row r="130" spans="2:42" x14ac:dyDescent="0.2">
      <c r="B130" t="s">
        <v>30</v>
      </c>
      <c r="C130" t="str">
        <f t="shared" si="45"/>
        <v>Ct(At)1</v>
      </c>
      <c r="D130">
        <f>C$32</f>
        <v>8</v>
      </c>
      <c r="E130">
        <f t="shared" si="46"/>
        <v>8300000</v>
      </c>
      <c r="AJ130" t="s">
        <v>136</v>
      </c>
      <c r="AK130" t="s">
        <v>96</v>
      </c>
      <c r="AL130">
        <v>3</v>
      </c>
      <c r="AM130">
        <v>7.0666666666666664</v>
      </c>
      <c r="AN130">
        <v>100</v>
      </c>
      <c r="AP130">
        <v>300</v>
      </c>
    </row>
    <row r="131" spans="2:42" x14ac:dyDescent="0.2">
      <c r="B131" t="s">
        <v>30</v>
      </c>
      <c r="C131" t="str">
        <f>$Q$24</f>
        <v>Ct(At)2</v>
      </c>
      <c r="D131">
        <f>$C$26</f>
        <v>0</v>
      </c>
      <c r="E131">
        <f>Q26</f>
        <v>733333.33333333337</v>
      </c>
      <c r="F131">
        <f>(E132-E131)</f>
        <v>-553333.33333333337</v>
      </c>
      <c r="G131">
        <f>((D132-D131)*(E132-E131))/2+(D132-D131)*E131</f>
        <v>456666.66666666669</v>
      </c>
      <c r="AJ131" t="s">
        <v>136</v>
      </c>
      <c r="AK131" t="s">
        <v>96</v>
      </c>
      <c r="AL131">
        <v>6</v>
      </c>
      <c r="AM131">
        <v>7.1333333333333329</v>
      </c>
      <c r="AN131">
        <v>100</v>
      </c>
      <c r="AP131">
        <v>100</v>
      </c>
    </row>
    <row r="132" spans="2:42" x14ac:dyDescent="0.2">
      <c r="B132" t="s">
        <v>30</v>
      </c>
      <c r="C132" t="str">
        <f t="shared" ref="C132:C137" si="48">$Q$24</f>
        <v>Ct(At)2</v>
      </c>
      <c r="D132">
        <f>$C$27</f>
        <v>1</v>
      </c>
      <c r="E132">
        <f t="shared" ref="E132:E137" si="49">Q27</f>
        <v>180000</v>
      </c>
      <c r="F132">
        <f>(E133-E132)</f>
        <v>3720000</v>
      </c>
      <c r="G132">
        <f>((D133-D132)*(E133-E132))/2+(D133-D132)*E132</f>
        <v>2040000</v>
      </c>
      <c r="AJ132" t="s">
        <v>136</v>
      </c>
      <c r="AK132" t="s">
        <v>96</v>
      </c>
      <c r="AL132">
        <v>7</v>
      </c>
      <c r="AM132">
        <v>7.166666666666667</v>
      </c>
      <c r="AN132">
        <v>100</v>
      </c>
      <c r="AP132">
        <v>100</v>
      </c>
    </row>
    <row r="133" spans="2:42" x14ac:dyDescent="0.2">
      <c r="B133" t="s">
        <v>30</v>
      </c>
      <c r="C133" t="str">
        <f t="shared" si="48"/>
        <v>Ct(At)2</v>
      </c>
      <c r="D133">
        <v>2</v>
      </c>
      <c r="E133">
        <f t="shared" si="49"/>
        <v>3900000</v>
      </c>
      <c r="F133">
        <f>(E134-E133)</f>
        <v>900000</v>
      </c>
      <c r="G133">
        <f>((D134-D133)*(E134-E133))/2+(D134-D133)*E133</f>
        <v>4350000</v>
      </c>
      <c r="AJ133" t="s">
        <v>136</v>
      </c>
      <c r="AK133" t="s">
        <v>96</v>
      </c>
      <c r="AL133">
        <v>8</v>
      </c>
      <c r="AM133">
        <v>7.1333333333333329</v>
      </c>
      <c r="AN133">
        <v>100</v>
      </c>
    </row>
    <row r="134" spans="2:42" x14ac:dyDescent="0.2">
      <c r="B134" t="s">
        <v>30</v>
      </c>
      <c r="C134" t="str">
        <f t="shared" si="48"/>
        <v>Ct(At)2</v>
      </c>
      <c r="D134">
        <f>C$29</f>
        <v>3</v>
      </c>
      <c r="E134">
        <f t="shared" si="49"/>
        <v>4800000</v>
      </c>
      <c r="G134">
        <f t="shared" ref="G134:G135" si="50">((D135-D134)*(E135-E134))/2+(D135-D134)*E134</f>
        <v>17850000</v>
      </c>
    </row>
    <row r="135" spans="2:42" x14ac:dyDescent="0.2">
      <c r="B135" t="s">
        <v>30</v>
      </c>
      <c r="C135" t="str">
        <f t="shared" si="48"/>
        <v>Ct(At)2</v>
      </c>
      <c r="D135">
        <f>C$30</f>
        <v>6</v>
      </c>
      <c r="E135">
        <f t="shared" si="49"/>
        <v>7100000</v>
      </c>
      <c r="G135">
        <f t="shared" si="50"/>
        <v>6250000</v>
      </c>
    </row>
    <row r="136" spans="2:42" x14ac:dyDescent="0.2">
      <c r="B136" t="s">
        <v>30</v>
      </c>
      <c r="C136" t="str">
        <f t="shared" si="48"/>
        <v>Ct(At)2</v>
      </c>
      <c r="D136">
        <f>C$31</f>
        <v>7</v>
      </c>
      <c r="E136">
        <f t="shared" si="49"/>
        <v>5400000</v>
      </c>
      <c r="G136">
        <f>((D137-D136)*(E137-E136))/2+(D137-D136)*E136</f>
        <v>5800000</v>
      </c>
    </row>
    <row r="137" spans="2:42" x14ac:dyDescent="0.2">
      <c r="B137" t="s">
        <v>30</v>
      </c>
      <c r="C137" t="str">
        <f t="shared" si="48"/>
        <v>Ct(At)2</v>
      </c>
      <c r="D137">
        <f>C$32</f>
        <v>8</v>
      </c>
      <c r="E137">
        <f t="shared" si="49"/>
        <v>6200000</v>
      </c>
    </row>
    <row r="138" spans="2:42" x14ac:dyDescent="0.2">
      <c r="B138" t="s">
        <v>30</v>
      </c>
      <c r="C138" t="str">
        <f>$R$24</f>
        <v>Ct(At)3</v>
      </c>
      <c r="D138">
        <f>$C$26</f>
        <v>0</v>
      </c>
      <c r="E138">
        <f>R26</f>
        <v>733333.33333333337</v>
      </c>
      <c r="F138">
        <f>(E139-E138)</f>
        <v>-373333.33333333337</v>
      </c>
      <c r="G138">
        <f>((D139-D138)*(E139-E138))/2+(D139-D138)*E138</f>
        <v>546666.66666666674</v>
      </c>
    </row>
    <row r="139" spans="2:42" x14ac:dyDescent="0.2">
      <c r="B139" t="s">
        <v>30</v>
      </c>
      <c r="C139" t="str">
        <f t="shared" ref="C139:C144" si="51">$R$24</f>
        <v>Ct(At)3</v>
      </c>
      <c r="D139">
        <f>$C$27</f>
        <v>1</v>
      </c>
      <c r="E139">
        <f t="shared" ref="E139:E144" si="52">R27</f>
        <v>360000</v>
      </c>
      <c r="F139">
        <f>(E140-E139)</f>
        <v>2740000</v>
      </c>
      <c r="G139">
        <f>((D140-D139)*(E140-E139))/2+(D140-D139)*E139</f>
        <v>1730000</v>
      </c>
    </row>
    <row r="140" spans="2:42" x14ac:dyDescent="0.2">
      <c r="B140" t="s">
        <v>30</v>
      </c>
      <c r="C140" t="str">
        <f t="shared" si="51"/>
        <v>Ct(At)3</v>
      </c>
      <c r="D140">
        <v>2</v>
      </c>
      <c r="E140">
        <f t="shared" si="52"/>
        <v>3100000</v>
      </c>
      <c r="F140">
        <f>(E141-E140)</f>
        <v>4500000</v>
      </c>
      <c r="G140">
        <f>((D141-D140)*(E141-E140))/2+(D141-D140)*E140</f>
        <v>5350000</v>
      </c>
    </row>
    <row r="141" spans="2:42" x14ac:dyDescent="0.2">
      <c r="B141" t="s">
        <v>30</v>
      </c>
      <c r="C141" t="str">
        <f t="shared" si="51"/>
        <v>Ct(At)3</v>
      </c>
      <c r="D141">
        <f>C$29</f>
        <v>3</v>
      </c>
      <c r="E141">
        <f t="shared" si="52"/>
        <v>7600000</v>
      </c>
      <c r="G141">
        <f t="shared" ref="G141:G142" si="53">((D142-D141)*(E142-E141))/2+(D142-D141)*E141</f>
        <v>22200000</v>
      </c>
    </row>
    <row r="142" spans="2:42" x14ac:dyDescent="0.2">
      <c r="B142" t="s">
        <v>30</v>
      </c>
      <c r="C142" t="str">
        <f t="shared" si="51"/>
        <v>Ct(At)3</v>
      </c>
      <c r="D142">
        <f>C$30</f>
        <v>6</v>
      </c>
      <c r="E142">
        <f t="shared" si="52"/>
        <v>7200000</v>
      </c>
      <c r="G142">
        <f t="shared" si="53"/>
        <v>8600000</v>
      </c>
    </row>
    <row r="143" spans="2:42" x14ac:dyDescent="0.2">
      <c r="B143" t="s">
        <v>30</v>
      </c>
      <c r="C143" t="str">
        <f t="shared" si="51"/>
        <v>Ct(At)3</v>
      </c>
      <c r="D143">
        <f>C$31</f>
        <v>7</v>
      </c>
      <c r="E143">
        <f t="shared" si="52"/>
        <v>10000000</v>
      </c>
      <c r="G143">
        <f>((D144-D143)*(E144-E143))/2+(D144-D143)*E143</f>
        <v>11500000</v>
      </c>
    </row>
    <row r="144" spans="2:42" x14ac:dyDescent="0.2">
      <c r="B144" t="s">
        <v>30</v>
      </c>
      <c r="C144" t="str">
        <f t="shared" si="51"/>
        <v>Ct(At)3</v>
      </c>
      <c r="D144">
        <f>C$32</f>
        <v>8</v>
      </c>
      <c r="E144">
        <f t="shared" si="52"/>
        <v>13000000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733333.33333333337</v>
      </c>
      <c r="F145">
        <f>(E146-E145)</f>
        <v>-323333.33333333337</v>
      </c>
      <c r="G145">
        <f>((D146-D145)*(E146-E145))/2+(D146-D145)*E145</f>
        <v>571666.66666666674</v>
      </c>
    </row>
    <row r="146" spans="2:7" x14ac:dyDescent="0.2">
      <c r="B146" t="s">
        <v>30</v>
      </c>
      <c r="C146" t="str">
        <f t="shared" ref="C146:C151" si="54">$S$24</f>
        <v>Ct(At)4</v>
      </c>
      <c r="D146">
        <f>$C$27</f>
        <v>1</v>
      </c>
      <c r="E146">
        <f t="shared" ref="E146:E151" si="55">S27</f>
        <v>410000</v>
      </c>
      <c r="F146">
        <f>(E147-E146)</f>
        <v>3490000</v>
      </c>
      <c r="G146">
        <f>((D147-D146)*(E147-E146))/2+(D147-D146)*E146</f>
        <v>2155000</v>
      </c>
    </row>
    <row r="147" spans="2:7" x14ac:dyDescent="0.2">
      <c r="B147" t="s">
        <v>30</v>
      </c>
      <c r="C147" t="str">
        <f t="shared" si="54"/>
        <v>Ct(At)4</v>
      </c>
      <c r="D147">
        <v>2</v>
      </c>
      <c r="E147">
        <f t="shared" si="55"/>
        <v>3900000</v>
      </c>
      <c r="F147">
        <f>(E148-E147)</f>
        <v>100000</v>
      </c>
      <c r="G147">
        <f>((D148-D147)*(E148-E147))/2+(D148-D147)*E147</f>
        <v>3950000</v>
      </c>
    </row>
    <row r="148" spans="2:7" x14ac:dyDescent="0.2">
      <c r="B148" t="s">
        <v>30</v>
      </c>
      <c r="C148" t="str">
        <f t="shared" si="54"/>
        <v>Ct(At)4</v>
      </c>
      <c r="D148">
        <f>C$29</f>
        <v>3</v>
      </c>
      <c r="E148">
        <f t="shared" si="55"/>
        <v>4000000</v>
      </c>
      <c r="G148">
        <f t="shared" ref="G148:G149" si="56">((D149-D148)*(E149-E148))/2+(D149-D148)*E148</f>
        <v>14550000</v>
      </c>
    </row>
    <row r="149" spans="2:7" x14ac:dyDescent="0.2">
      <c r="B149" t="s">
        <v>30</v>
      </c>
      <c r="C149" t="str">
        <f t="shared" si="54"/>
        <v>Ct(At)4</v>
      </c>
      <c r="D149">
        <f>C$30</f>
        <v>6</v>
      </c>
      <c r="E149">
        <f t="shared" si="55"/>
        <v>5700000</v>
      </c>
      <c r="G149">
        <f t="shared" si="56"/>
        <v>7350000</v>
      </c>
    </row>
    <row r="150" spans="2:7" x14ac:dyDescent="0.2">
      <c r="B150" t="s">
        <v>30</v>
      </c>
      <c r="C150" t="str">
        <f t="shared" si="54"/>
        <v>Ct(At)4</v>
      </c>
      <c r="D150">
        <f>C$31</f>
        <v>7</v>
      </c>
      <c r="E150">
        <f t="shared" si="55"/>
        <v>9000000</v>
      </c>
      <c r="G150">
        <f>((D151-D150)*(E151-E150))/2+(D151-D150)*E150</f>
        <v>7600000</v>
      </c>
    </row>
    <row r="151" spans="2:7" x14ac:dyDescent="0.2">
      <c r="B151" t="s">
        <v>30</v>
      </c>
      <c r="C151" t="str">
        <f t="shared" si="54"/>
        <v>Ct(At)4</v>
      </c>
      <c r="D151">
        <f>C$32</f>
        <v>8</v>
      </c>
      <c r="E151">
        <f t="shared" si="55"/>
        <v>6200000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BC04C-F399-B64E-8A24-9D62AE9C045A}">
  <dimension ref="A4:BB151"/>
  <sheetViews>
    <sheetView zoomScale="50" workbookViewId="0">
      <selection activeCell="A24" sqref="A1:A24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6" width="11.6640625" bestFit="1" customWidth="1"/>
    <col min="7" max="7" width="12" bestFit="1" customWidth="1"/>
    <col min="8" max="11" width="11.1640625" bestFit="1" customWidth="1"/>
    <col min="12" max="12" width="11.6640625" bestFit="1" customWidth="1"/>
    <col min="13" max="14" width="11.1640625" bestFit="1" customWidth="1"/>
    <col min="15" max="15" width="14.33203125" bestFit="1" customWidth="1"/>
    <col min="16" max="19" width="11.1640625" bestFit="1" customWidth="1"/>
    <col min="21" max="21" width="11.1640625" bestFit="1" customWidth="1"/>
    <col min="22" max="22" width="11" bestFit="1" customWidth="1"/>
    <col min="24" max="25" width="11" bestFit="1" customWidth="1"/>
    <col min="29" max="29" width="14.6640625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59</v>
      </c>
      <c r="AK6" t="s">
        <v>60</v>
      </c>
      <c r="AL6" t="s">
        <v>61</v>
      </c>
      <c r="AM6" t="s">
        <v>62</v>
      </c>
      <c r="AN6" t="s">
        <v>63</v>
      </c>
      <c r="AO6" t="s">
        <v>64</v>
      </c>
      <c r="AP6" t="s">
        <v>65</v>
      </c>
      <c r="AQ6" t="s">
        <v>66</v>
      </c>
      <c r="AR6" t="s">
        <v>67</v>
      </c>
      <c r="AS6" t="s">
        <v>68</v>
      </c>
      <c r="AT6" t="s">
        <v>69</v>
      </c>
      <c r="AU6" t="s">
        <v>70</v>
      </c>
      <c r="AV6" t="s">
        <v>71</v>
      </c>
      <c r="AW6" t="s">
        <v>72</v>
      </c>
    </row>
    <row r="7" spans="1:52" x14ac:dyDescent="0.2">
      <c r="C7" s="53" t="s">
        <v>0</v>
      </c>
      <c r="D7" s="53">
        <v>13</v>
      </c>
      <c r="E7" s="53">
        <v>13</v>
      </c>
      <c r="F7" s="53">
        <v>13</v>
      </c>
      <c r="G7" s="53">
        <v>13</v>
      </c>
      <c r="H7" s="53">
        <v>34</v>
      </c>
      <c r="I7" s="53">
        <v>34</v>
      </c>
      <c r="J7" s="53">
        <v>34</v>
      </c>
      <c r="K7" s="53">
        <v>34</v>
      </c>
      <c r="L7" s="53">
        <v>13</v>
      </c>
      <c r="M7" s="53">
        <v>13</v>
      </c>
      <c r="N7" s="53">
        <v>13</v>
      </c>
      <c r="O7" s="53">
        <v>13</v>
      </c>
      <c r="P7" s="53">
        <v>34</v>
      </c>
      <c r="Q7" s="53">
        <v>34</v>
      </c>
      <c r="R7" s="53">
        <v>34</v>
      </c>
      <c r="S7" s="53">
        <v>34</v>
      </c>
      <c r="T7" s="54"/>
      <c r="U7" s="54"/>
      <c r="V7" s="54"/>
      <c r="W7" s="54"/>
      <c r="AJ7" t="s">
        <v>73</v>
      </c>
      <c r="AK7">
        <v>7.3999999999999995</v>
      </c>
      <c r="AL7">
        <v>7.3999999999999995</v>
      </c>
      <c r="AM7">
        <v>7.3999999999999995</v>
      </c>
      <c r="AN7" t="s">
        <v>33</v>
      </c>
      <c r="AO7">
        <v>7.3999999999999995</v>
      </c>
      <c r="AP7">
        <v>7.3999999999999995</v>
      </c>
      <c r="AQ7">
        <v>7.3999999999999995</v>
      </c>
      <c r="AR7" t="s">
        <v>33</v>
      </c>
      <c r="AS7">
        <v>7.3999999999999995</v>
      </c>
      <c r="AT7">
        <v>7.3999999999999995</v>
      </c>
      <c r="AU7">
        <v>7.3999999999999995</v>
      </c>
      <c r="AV7" t="s">
        <v>33</v>
      </c>
      <c r="AW7">
        <v>7.3999999999999995</v>
      </c>
      <c r="AX7">
        <v>7.3</v>
      </c>
      <c r="AY7">
        <v>7.4</v>
      </c>
      <c r="AZ7">
        <v>7.5</v>
      </c>
    </row>
    <row r="8" spans="1:52" x14ac:dyDescent="0.2">
      <c r="C8" s="10" t="s">
        <v>129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55"/>
      <c r="AJ8" t="s">
        <v>74</v>
      </c>
      <c r="AK8">
        <v>7.2</v>
      </c>
      <c r="AL8">
        <v>7.2</v>
      </c>
      <c r="AM8">
        <v>7.2</v>
      </c>
      <c r="AN8" t="s">
        <v>33</v>
      </c>
      <c r="AO8">
        <v>7.1</v>
      </c>
      <c r="AP8">
        <v>7.1</v>
      </c>
      <c r="AQ8">
        <v>7.1</v>
      </c>
      <c r="AR8" t="s">
        <v>33</v>
      </c>
      <c r="AS8">
        <v>7.2</v>
      </c>
      <c r="AT8">
        <v>7.1</v>
      </c>
      <c r="AU8">
        <v>7</v>
      </c>
      <c r="AV8" t="s">
        <v>33</v>
      </c>
      <c r="AW8">
        <v>7.2333333333333334</v>
      </c>
      <c r="AX8">
        <v>7.1</v>
      </c>
      <c r="AY8">
        <v>7.3</v>
      </c>
      <c r="AZ8">
        <v>7.3</v>
      </c>
    </row>
    <row r="9" spans="1:52" x14ac:dyDescent="0.2">
      <c r="C9" s="53" t="s">
        <v>1</v>
      </c>
      <c r="D9" s="53">
        <v>19</v>
      </c>
      <c r="E9" s="53">
        <v>21</v>
      </c>
      <c r="F9" s="53">
        <v>33</v>
      </c>
      <c r="G9" s="53">
        <v>34</v>
      </c>
      <c r="H9" s="53">
        <v>23</v>
      </c>
      <c r="I9" s="53">
        <v>54</v>
      </c>
      <c r="J9" s="53">
        <v>32</v>
      </c>
      <c r="K9" s="53">
        <v>29</v>
      </c>
      <c r="L9" s="53">
        <v>34</v>
      </c>
      <c r="M9" s="53">
        <v>36</v>
      </c>
      <c r="N9" s="53">
        <v>51</v>
      </c>
      <c r="O9" s="53">
        <v>47</v>
      </c>
      <c r="P9" s="53">
        <v>21</v>
      </c>
      <c r="Q9" s="53">
        <v>23</v>
      </c>
      <c r="R9" s="53">
        <v>8</v>
      </c>
      <c r="S9" s="56">
        <v>42</v>
      </c>
      <c r="T9" s="54"/>
      <c r="U9" s="54"/>
      <c r="V9" s="54"/>
      <c r="W9" s="54"/>
      <c r="AJ9" t="s">
        <v>75</v>
      </c>
      <c r="AK9">
        <v>7.2</v>
      </c>
      <c r="AL9">
        <v>7.1</v>
      </c>
      <c r="AM9">
        <v>7</v>
      </c>
      <c r="AN9" t="s">
        <v>33</v>
      </c>
      <c r="AO9">
        <v>7.1</v>
      </c>
      <c r="AP9">
        <v>7</v>
      </c>
      <c r="AQ9">
        <v>7</v>
      </c>
      <c r="AR9" t="s">
        <v>33</v>
      </c>
      <c r="AS9">
        <v>7</v>
      </c>
      <c r="AT9">
        <v>6.8</v>
      </c>
      <c r="AU9">
        <v>6.9</v>
      </c>
      <c r="AV9" t="s">
        <v>33</v>
      </c>
      <c r="AW9">
        <v>7.1333333333333329</v>
      </c>
      <c r="AX9">
        <v>7.2</v>
      </c>
      <c r="AY9">
        <v>7.1</v>
      </c>
      <c r="AZ9">
        <v>7.1</v>
      </c>
    </row>
    <row r="10" spans="1:52" x14ac:dyDescent="0.2">
      <c r="C10" s="10" t="s">
        <v>129</v>
      </c>
      <c r="D10" s="10">
        <v>3</v>
      </c>
      <c r="E10" s="10">
        <v>3</v>
      </c>
      <c r="F10" s="10">
        <v>3</v>
      </c>
      <c r="G10" s="10">
        <v>3</v>
      </c>
      <c r="H10" s="10">
        <v>0</v>
      </c>
      <c r="I10" s="10">
        <v>0</v>
      </c>
      <c r="J10" s="10">
        <v>0</v>
      </c>
      <c r="K10" s="10">
        <v>0</v>
      </c>
      <c r="L10" s="10">
        <v>3</v>
      </c>
      <c r="M10" s="10">
        <v>3</v>
      </c>
      <c r="N10" s="10">
        <v>3</v>
      </c>
      <c r="O10" s="10">
        <v>3</v>
      </c>
      <c r="P10" s="10">
        <v>1</v>
      </c>
      <c r="Q10" s="10">
        <v>1</v>
      </c>
      <c r="R10" s="10">
        <v>1</v>
      </c>
      <c r="S10" s="55">
        <v>0</v>
      </c>
      <c r="AJ10" t="s">
        <v>76</v>
      </c>
      <c r="AK10">
        <v>7.2</v>
      </c>
      <c r="AL10">
        <v>7</v>
      </c>
      <c r="AM10">
        <v>6.9</v>
      </c>
      <c r="AN10" t="s">
        <v>33</v>
      </c>
      <c r="AO10">
        <v>7.1</v>
      </c>
      <c r="AP10">
        <v>7.1</v>
      </c>
      <c r="AQ10">
        <v>6.9</v>
      </c>
      <c r="AR10" t="s">
        <v>33</v>
      </c>
      <c r="AS10">
        <v>6.8</v>
      </c>
      <c r="AT10">
        <v>7</v>
      </c>
      <c r="AU10">
        <v>6.9</v>
      </c>
      <c r="AV10" t="s">
        <v>33</v>
      </c>
      <c r="AW10">
        <v>7.0666666666666664</v>
      </c>
      <c r="AX10">
        <v>7</v>
      </c>
      <c r="AY10">
        <v>7</v>
      </c>
      <c r="AZ10">
        <v>7.2</v>
      </c>
    </row>
    <row r="11" spans="1:52" x14ac:dyDescent="0.2">
      <c r="C11" s="53" t="s">
        <v>2</v>
      </c>
      <c r="D11" s="53" t="s">
        <v>33</v>
      </c>
      <c r="E11" s="53" t="s">
        <v>33</v>
      </c>
      <c r="F11" s="53" t="s">
        <v>33</v>
      </c>
      <c r="G11" s="53" t="s">
        <v>33</v>
      </c>
      <c r="H11" s="53" t="s">
        <v>33</v>
      </c>
      <c r="I11" s="53" t="s">
        <v>33</v>
      </c>
      <c r="J11" s="53" t="s">
        <v>33</v>
      </c>
      <c r="K11" s="53" t="s">
        <v>33</v>
      </c>
      <c r="L11" s="53" t="s">
        <v>33</v>
      </c>
      <c r="M11" s="53" t="s">
        <v>33</v>
      </c>
      <c r="N11" s="53" t="s">
        <v>33</v>
      </c>
      <c r="O11" s="53" t="s">
        <v>33</v>
      </c>
      <c r="P11" s="53" t="s">
        <v>33</v>
      </c>
      <c r="Q11" s="53" t="s">
        <v>33</v>
      </c>
      <c r="R11" s="53" t="s">
        <v>33</v>
      </c>
      <c r="S11" s="53" t="s">
        <v>33</v>
      </c>
      <c r="T11" s="54"/>
      <c r="U11" s="54"/>
      <c r="V11" s="54"/>
      <c r="W11" s="54"/>
      <c r="AJ11" t="s">
        <v>77</v>
      </c>
      <c r="AK11">
        <v>6</v>
      </c>
      <c r="AL11">
        <v>5.9</v>
      </c>
      <c r="AM11">
        <v>5.9</v>
      </c>
      <c r="AN11" t="s">
        <v>33</v>
      </c>
      <c r="AO11">
        <v>7</v>
      </c>
      <c r="AP11">
        <v>6.9</v>
      </c>
      <c r="AQ11">
        <v>6.9</v>
      </c>
      <c r="AR11" t="s">
        <v>33</v>
      </c>
      <c r="AS11">
        <v>6.2</v>
      </c>
      <c r="AT11">
        <v>6.1</v>
      </c>
      <c r="AU11">
        <v>6.2</v>
      </c>
      <c r="AV11" t="s">
        <v>33</v>
      </c>
      <c r="AW11">
        <v>7.1333333333333329</v>
      </c>
      <c r="AX11">
        <v>7.3</v>
      </c>
      <c r="AY11">
        <v>7.1</v>
      </c>
      <c r="AZ11">
        <v>7</v>
      </c>
    </row>
    <row r="12" spans="1:52" x14ac:dyDescent="0.2">
      <c r="C12" s="10" t="s">
        <v>129</v>
      </c>
      <c r="D12" s="53" t="s">
        <v>33</v>
      </c>
      <c r="E12" s="53" t="s">
        <v>33</v>
      </c>
      <c r="F12" s="53" t="s">
        <v>33</v>
      </c>
      <c r="G12" s="53" t="s">
        <v>33</v>
      </c>
      <c r="H12" s="53" t="s">
        <v>33</v>
      </c>
      <c r="I12" s="53" t="s">
        <v>33</v>
      </c>
      <c r="J12" s="53" t="s">
        <v>33</v>
      </c>
      <c r="K12" s="53" t="s">
        <v>33</v>
      </c>
      <c r="L12" s="53" t="s">
        <v>33</v>
      </c>
      <c r="M12" s="53" t="s">
        <v>33</v>
      </c>
      <c r="N12" s="53" t="s">
        <v>33</v>
      </c>
      <c r="O12" s="53" t="s">
        <v>33</v>
      </c>
      <c r="P12" s="53" t="s">
        <v>33</v>
      </c>
      <c r="Q12" s="53" t="s">
        <v>33</v>
      </c>
      <c r="R12" s="53" t="s">
        <v>33</v>
      </c>
      <c r="S12" s="53" t="s">
        <v>33</v>
      </c>
      <c r="AJ12" t="s">
        <v>78</v>
      </c>
      <c r="AK12">
        <v>6</v>
      </c>
      <c r="AL12">
        <v>5.9</v>
      </c>
      <c r="AM12">
        <v>6</v>
      </c>
      <c r="AN12" t="s">
        <v>33</v>
      </c>
      <c r="AO12">
        <v>7</v>
      </c>
      <c r="AP12">
        <v>7</v>
      </c>
      <c r="AQ12">
        <v>6.8</v>
      </c>
      <c r="AR12" t="s">
        <v>33</v>
      </c>
      <c r="AS12">
        <v>6</v>
      </c>
      <c r="AT12">
        <v>6</v>
      </c>
      <c r="AU12">
        <v>5.9</v>
      </c>
      <c r="AV12" t="s">
        <v>33</v>
      </c>
      <c r="AW12">
        <v>7.166666666666667</v>
      </c>
      <c r="AX12">
        <v>7.1</v>
      </c>
      <c r="AY12">
        <v>7.2</v>
      </c>
      <c r="AZ12">
        <v>7.2</v>
      </c>
    </row>
    <row r="13" spans="1:52" x14ac:dyDescent="0.2">
      <c r="A13" s="57"/>
      <c r="C13" s="53" t="s">
        <v>3</v>
      </c>
      <c r="D13" s="53">
        <v>11</v>
      </c>
      <c r="E13" s="53">
        <v>8</v>
      </c>
      <c r="F13" s="53">
        <v>10</v>
      </c>
      <c r="G13" s="53">
        <v>10</v>
      </c>
      <c r="H13" s="53">
        <v>23</v>
      </c>
      <c r="I13" s="53">
        <v>31</v>
      </c>
      <c r="J13" s="53">
        <v>36</v>
      </c>
      <c r="K13" s="53">
        <v>18</v>
      </c>
      <c r="L13" s="53">
        <v>10</v>
      </c>
      <c r="M13" s="53">
        <v>4</v>
      </c>
      <c r="N13" s="53">
        <v>8</v>
      </c>
      <c r="O13" s="53">
        <v>12</v>
      </c>
      <c r="P13" s="53">
        <v>19</v>
      </c>
      <c r="Q13" s="53">
        <v>21</v>
      </c>
      <c r="R13" s="53">
        <v>11</v>
      </c>
      <c r="S13" s="56">
        <v>14</v>
      </c>
      <c r="T13" s="54"/>
      <c r="U13" s="54"/>
      <c r="V13" s="54"/>
      <c r="W13" s="54"/>
      <c r="AJ13" t="s">
        <v>79</v>
      </c>
      <c r="AK13">
        <v>5.7</v>
      </c>
      <c r="AL13">
        <v>5.6</v>
      </c>
      <c r="AM13">
        <v>5.6</v>
      </c>
      <c r="AN13">
        <v>7.4</v>
      </c>
      <c r="AO13">
        <v>6.9</v>
      </c>
      <c r="AP13">
        <v>6.9</v>
      </c>
      <c r="AQ13">
        <v>7</v>
      </c>
      <c r="AR13" t="s">
        <v>33</v>
      </c>
      <c r="AS13">
        <v>5.9</v>
      </c>
      <c r="AT13">
        <v>5.8</v>
      </c>
      <c r="AU13">
        <v>5.7</v>
      </c>
      <c r="AV13" t="s">
        <v>33</v>
      </c>
      <c r="AW13">
        <v>7.1333333333333329</v>
      </c>
      <c r="AX13">
        <v>7</v>
      </c>
      <c r="AY13">
        <v>7.2</v>
      </c>
      <c r="AZ13">
        <v>7.2</v>
      </c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16</v>
      </c>
      <c r="E15" s="53">
        <v>8</v>
      </c>
      <c r="F15" s="53">
        <v>11</v>
      </c>
      <c r="G15" s="53">
        <v>12</v>
      </c>
      <c r="H15" s="53">
        <v>29</v>
      </c>
      <c r="I15" s="53">
        <v>41</v>
      </c>
      <c r="J15" s="53">
        <v>23</v>
      </c>
      <c r="K15" s="53">
        <v>38</v>
      </c>
      <c r="L15" s="53">
        <v>9</v>
      </c>
      <c r="M15" s="53">
        <v>11</v>
      </c>
      <c r="N15" s="53">
        <v>9</v>
      </c>
      <c r="O15" s="53">
        <v>13</v>
      </c>
      <c r="P15" s="53">
        <v>15</v>
      </c>
      <c r="Q15" s="53">
        <v>32</v>
      </c>
      <c r="R15" s="53">
        <v>16</v>
      </c>
      <c r="S15" s="56">
        <v>13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9</v>
      </c>
      <c r="E17" s="53">
        <v>10</v>
      </c>
      <c r="F17" s="53">
        <v>6</v>
      </c>
      <c r="G17" s="53">
        <v>16</v>
      </c>
      <c r="H17" s="53">
        <v>30</v>
      </c>
      <c r="I17" s="53">
        <v>31</v>
      </c>
      <c r="J17" s="53">
        <v>27</v>
      </c>
      <c r="K17" s="53">
        <v>29</v>
      </c>
      <c r="L17" s="53">
        <v>4</v>
      </c>
      <c r="M17" s="53">
        <v>11</v>
      </c>
      <c r="N17" s="53">
        <v>12</v>
      </c>
      <c r="O17" s="53">
        <v>11</v>
      </c>
      <c r="P17" s="53">
        <v>21</v>
      </c>
      <c r="Q17" s="53">
        <v>16</v>
      </c>
      <c r="R17" s="53">
        <v>29</v>
      </c>
      <c r="S17" s="56">
        <v>12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16</v>
      </c>
      <c r="E19" s="53">
        <v>8</v>
      </c>
      <c r="F19" s="53">
        <v>9</v>
      </c>
      <c r="G19" s="53">
        <v>13</v>
      </c>
      <c r="H19" s="53">
        <v>34</v>
      </c>
      <c r="I19" s="53">
        <v>24</v>
      </c>
      <c r="J19" s="53">
        <v>38</v>
      </c>
      <c r="K19" s="53">
        <v>35</v>
      </c>
      <c r="L19" s="53">
        <v>10</v>
      </c>
      <c r="M19" s="53">
        <v>11</v>
      </c>
      <c r="N19" s="53">
        <v>12</v>
      </c>
      <c r="O19" s="53">
        <v>7</v>
      </c>
      <c r="P19" s="53">
        <v>10</v>
      </c>
      <c r="Q19" s="53">
        <v>14</v>
      </c>
      <c r="R19" s="53">
        <v>18</v>
      </c>
      <c r="S19" s="56">
        <v>22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3</v>
      </c>
      <c r="J20" s="58">
        <v>3</v>
      </c>
      <c r="K20" s="58">
        <v>3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3</v>
      </c>
      <c r="S20" s="59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2" x14ac:dyDescent="0.2">
      <c r="C26" s="61">
        <v>0</v>
      </c>
      <c r="D26" s="61">
        <f>D7*10*10000</f>
        <v>1300000</v>
      </c>
      <c r="E26" s="61">
        <f t="shared" ref="E26:O26" si="0">E7*10*10000</f>
        <v>1300000</v>
      </c>
      <c r="F26" s="61">
        <f t="shared" si="0"/>
        <v>1300000</v>
      </c>
      <c r="G26" s="61">
        <f t="shared" si="0"/>
        <v>1300000</v>
      </c>
      <c r="H26" s="61">
        <f>H7*10*100</f>
        <v>34000</v>
      </c>
      <c r="I26" s="61">
        <f t="shared" ref="I26:K26" si="1">I7*10*100</f>
        <v>34000</v>
      </c>
      <c r="J26" s="61">
        <f t="shared" si="1"/>
        <v>34000</v>
      </c>
      <c r="K26" s="61">
        <f t="shared" si="1"/>
        <v>34000</v>
      </c>
      <c r="L26" s="61">
        <f t="shared" si="0"/>
        <v>1300000</v>
      </c>
      <c r="M26" s="61">
        <f t="shared" si="0"/>
        <v>1300000</v>
      </c>
      <c r="N26" s="61">
        <f t="shared" si="0"/>
        <v>1300000</v>
      </c>
      <c r="O26" s="61">
        <f t="shared" si="0"/>
        <v>1300000</v>
      </c>
      <c r="P26" s="61">
        <f>P7*10*100</f>
        <v>34000</v>
      </c>
      <c r="Q26" s="61">
        <f t="shared" ref="Q26:S26" si="2">Q7*10*100</f>
        <v>34000</v>
      </c>
      <c r="R26" s="61">
        <f t="shared" si="2"/>
        <v>34000</v>
      </c>
      <c r="S26" s="61">
        <f t="shared" si="2"/>
        <v>34000</v>
      </c>
      <c r="AJ26" t="s">
        <v>6</v>
      </c>
      <c r="AS26" t="s">
        <v>130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</row>
    <row r="27" spans="3:52" x14ac:dyDescent="0.2">
      <c r="C27" s="10">
        <v>1</v>
      </c>
      <c r="D27" s="61">
        <f>D9*(5*20)*10^D10</f>
        <v>1900000</v>
      </c>
      <c r="E27" s="61">
        <f t="shared" ref="E27:R27" si="3">E9*(5*20)*10^E10</f>
        <v>2100000</v>
      </c>
      <c r="F27" s="61">
        <f t="shared" si="3"/>
        <v>3300000</v>
      </c>
      <c r="G27" s="61">
        <f t="shared" si="3"/>
        <v>3400000</v>
      </c>
      <c r="H27" s="61">
        <f t="shared" si="3"/>
        <v>2300</v>
      </c>
      <c r="I27" s="61">
        <f t="shared" si="3"/>
        <v>5400</v>
      </c>
      <c r="J27" s="61">
        <f t="shared" si="3"/>
        <v>3200</v>
      </c>
      <c r="K27" s="61">
        <f t="shared" si="3"/>
        <v>2900</v>
      </c>
      <c r="L27" s="61">
        <f>L9*(5*20)*10^L10</f>
        <v>3400000</v>
      </c>
      <c r="M27" s="61">
        <f t="shared" si="3"/>
        <v>3600000</v>
      </c>
      <c r="N27" s="61">
        <f t="shared" si="3"/>
        <v>5100000</v>
      </c>
      <c r="O27" s="61">
        <f t="shared" si="3"/>
        <v>4700000</v>
      </c>
      <c r="P27" s="61">
        <f t="shared" si="3"/>
        <v>21000</v>
      </c>
      <c r="Q27" s="61">
        <f t="shared" si="3"/>
        <v>23000</v>
      </c>
      <c r="R27" s="61">
        <f t="shared" si="3"/>
        <v>8000</v>
      </c>
      <c r="S27" s="55">
        <f>S9*(5*20)*10^S10</f>
        <v>4200</v>
      </c>
      <c r="AK27" t="s">
        <v>8</v>
      </c>
      <c r="AL27" t="s">
        <v>9</v>
      </c>
      <c r="AM27" t="s">
        <v>10</v>
      </c>
      <c r="AN27" t="s">
        <v>11</v>
      </c>
      <c r="AO27" t="s">
        <v>12</v>
      </c>
      <c r="AP27" t="s">
        <v>13</v>
      </c>
      <c r="AQ27" t="s">
        <v>14</v>
      </c>
      <c r="AR27" t="s">
        <v>15</v>
      </c>
      <c r="AS27" t="s">
        <v>16</v>
      </c>
      <c r="AT27" t="s">
        <v>17</v>
      </c>
      <c r="AU27" t="s">
        <v>18</v>
      </c>
      <c r="AV27" t="s">
        <v>19</v>
      </c>
      <c r="AW27" t="s">
        <v>20</v>
      </c>
      <c r="AX27" t="s">
        <v>21</v>
      </c>
      <c r="AY27" t="s">
        <v>22</v>
      </c>
      <c r="AZ27" t="s">
        <v>23</v>
      </c>
    </row>
    <row r="28" spans="3:52" x14ac:dyDescent="0.2">
      <c r="C28" s="10">
        <v>2</v>
      </c>
      <c r="D28" s="61" t="s">
        <v>33</v>
      </c>
      <c r="E28" s="61" t="s">
        <v>33</v>
      </c>
      <c r="F28" s="61" t="s">
        <v>33</v>
      </c>
      <c r="G28" s="61" t="s">
        <v>33</v>
      </c>
      <c r="H28" s="61" t="s">
        <v>33</v>
      </c>
      <c r="I28" s="61" t="s">
        <v>33</v>
      </c>
      <c r="J28" s="61" t="s">
        <v>33</v>
      </c>
      <c r="K28" s="61" t="s">
        <v>33</v>
      </c>
      <c r="L28" s="61" t="s">
        <v>33</v>
      </c>
      <c r="M28" s="61" t="s">
        <v>33</v>
      </c>
      <c r="N28" s="61" t="s">
        <v>33</v>
      </c>
      <c r="O28" s="61" t="s">
        <v>33</v>
      </c>
      <c r="P28" s="61" t="s">
        <v>33</v>
      </c>
      <c r="Q28" s="61" t="s">
        <v>33</v>
      </c>
      <c r="R28" s="61" t="s">
        <v>33</v>
      </c>
      <c r="S28" s="61" t="s">
        <v>33</v>
      </c>
      <c r="AJ28" t="s">
        <v>131</v>
      </c>
    </row>
    <row r="29" spans="3:52" x14ac:dyDescent="0.2">
      <c r="C29" s="10">
        <v>3</v>
      </c>
      <c r="D29" s="61">
        <f t="shared" ref="D29:S29" si="4">D13*(5*20)*10^D14</f>
        <v>110000000</v>
      </c>
      <c r="E29" s="61">
        <f t="shared" si="4"/>
        <v>80000000</v>
      </c>
      <c r="F29" s="61">
        <f t="shared" si="4"/>
        <v>100000000</v>
      </c>
      <c r="G29" s="61">
        <f t="shared" si="4"/>
        <v>100000000</v>
      </c>
      <c r="H29" s="61">
        <f t="shared" si="4"/>
        <v>2300000</v>
      </c>
      <c r="I29" s="61">
        <f t="shared" si="4"/>
        <v>3100000</v>
      </c>
      <c r="J29" s="61">
        <f t="shared" si="4"/>
        <v>3600000</v>
      </c>
      <c r="K29" s="61">
        <f t="shared" si="4"/>
        <v>1800000</v>
      </c>
      <c r="L29" s="61">
        <f t="shared" si="4"/>
        <v>100000000</v>
      </c>
      <c r="M29" s="61">
        <f t="shared" si="4"/>
        <v>40000000</v>
      </c>
      <c r="N29" s="61">
        <f t="shared" si="4"/>
        <v>80000000</v>
      </c>
      <c r="O29" s="61">
        <f t="shared" si="4"/>
        <v>120000000</v>
      </c>
      <c r="P29" s="61">
        <f t="shared" si="4"/>
        <v>1900000</v>
      </c>
      <c r="Q29" s="61">
        <f t="shared" si="4"/>
        <v>2100000</v>
      </c>
      <c r="R29" s="61">
        <f t="shared" si="4"/>
        <v>1100000</v>
      </c>
      <c r="S29" s="55">
        <f t="shared" si="4"/>
        <v>1400000</v>
      </c>
      <c r="AJ29">
        <v>0</v>
      </c>
    </row>
    <row r="30" spans="3:52" x14ac:dyDescent="0.2">
      <c r="C30" s="10">
        <v>6</v>
      </c>
      <c r="D30" s="61">
        <f t="shared" ref="D30:S30" si="5">D15*(5*20)*10^D16</f>
        <v>160000000</v>
      </c>
      <c r="E30" s="61">
        <f t="shared" si="5"/>
        <v>80000000</v>
      </c>
      <c r="F30" s="61">
        <f t="shared" si="5"/>
        <v>110000000</v>
      </c>
      <c r="G30" s="61">
        <f t="shared" si="5"/>
        <v>120000000</v>
      </c>
      <c r="H30" s="61">
        <f t="shared" si="5"/>
        <v>2900000</v>
      </c>
      <c r="I30" s="61">
        <f t="shared" si="5"/>
        <v>4100000</v>
      </c>
      <c r="J30" s="61">
        <f t="shared" si="5"/>
        <v>2300000</v>
      </c>
      <c r="K30" s="61">
        <f t="shared" si="5"/>
        <v>3800000</v>
      </c>
      <c r="L30" s="61">
        <f t="shared" si="5"/>
        <v>90000000</v>
      </c>
      <c r="M30" s="61">
        <f t="shared" si="5"/>
        <v>110000000</v>
      </c>
      <c r="N30" s="61">
        <f t="shared" si="5"/>
        <v>90000000</v>
      </c>
      <c r="O30" s="61">
        <f t="shared" si="5"/>
        <v>130000000</v>
      </c>
      <c r="P30" s="61">
        <f t="shared" si="5"/>
        <v>1500000</v>
      </c>
      <c r="Q30" s="61">
        <f t="shared" si="5"/>
        <v>3200000</v>
      </c>
      <c r="R30" s="61">
        <f t="shared" si="5"/>
        <v>1600000</v>
      </c>
      <c r="S30" s="55">
        <f t="shared" si="5"/>
        <v>1300000</v>
      </c>
      <c r="AJ30">
        <v>1</v>
      </c>
    </row>
    <row r="31" spans="3:52" x14ac:dyDescent="0.2">
      <c r="C31" s="10">
        <v>7</v>
      </c>
      <c r="D31" s="61">
        <f t="shared" ref="D31:S31" si="6">D17*(5*20)*10^D18</f>
        <v>90000000</v>
      </c>
      <c r="E31" s="61">
        <f t="shared" si="6"/>
        <v>100000000</v>
      </c>
      <c r="F31" s="61">
        <f t="shared" si="6"/>
        <v>60000000</v>
      </c>
      <c r="G31" s="61">
        <f t="shared" si="6"/>
        <v>160000000</v>
      </c>
      <c r="H31" s="61">
        <f t="shared" si="6"/>
        <v>3000000</v>
      </c>
      <c r="I31" s="61">
        <f t="shared" si="6"/>
        <v>3100000</v>
      </c>
      <c r="J31" s="61">
        <f t="shared" si="6"/>
        <v>2700000</v>
      </c>
      <c r="K31" s="61">
        <f t="shared" si="6"/>
        <v>2900000</v>
      </c>
      <c r="L31" s="61">
        <f t="shared" si="6"/>
        <v>40000000</v>
      </c>
      <c r="M31" s="61">
        <f t="shared" si="6"/>
        <v>110000000</v>
      </c>
      <c r="N31" s="61">
        <f t="shared" si="6"/>
        <v>120000000</v>
      </c>
      <c r="O31" s="61">
        <f t="shared" si="6"/>
        <v>110000000</v>
      </c>
      <c r="P31" s="61">
        <f t="shared" si="6"/>
        <v>2100000</v>
      </c>
      <c r="Q31" s="61">
        <f t="shared" si="6"/>
        <v>1600000</v>
      </c>
      <c r="R31" s="61">
        <f t="shared" si="6"/>
        <v>2900000</v>
      </c>
      <c r="S31" s="55">
        <f t="shared" si="6"/>
        <v>1200000</v>
      </c>
      <c r="AJ31">
        <v>2</v>
      </c>
    </row>
    <row r="32" spans="3:52" x14ac:dyDescent="0.2">
      <c r="C32" s="10">
        <v>8</v>
      </c>
      <c r="D32" s="61">
        <f t="shared" ref="D32:S32" si="7">D19*(5*20)*10^D20</f>
        <v>160000000</v>
      </c>
      <c r="E32" s="61">
        <f t="shared" si="7"/>
        <v>80000000</v>
      </c>
      <c r="F32" s="61">
        <f t="shared" si="7"/>
        <v>90000000</v>
      </c>
      <c r="G32" s="61">
        <f t="shared" si="7"/>
        <v>130000000</v>
      </c>
      <c r="H32" s="61">
        <f t="shared" si="7"/>
        <v>3400000</v>
      </c>
      <c r="I32" s="61">
        <f t="shared" si="7"/>
        <v>2400000</v>
      </c>
      <c r="J32" s="61">
        <f t="shared" si="7"/>
        <v>3800000</v>
      </c>
      <c r="K32" s="61">
        <f t="shared" si="7"/>
        <v>3500000</v>
      </c>
      <c r="L32" s="61">
        <f t="shared" si="7"/>
        <v>100000000</v>
      </c>
      <c r="M32" s="61">
        <f t="shared" si="7"/>
        <v>110000000</v>
      </c>
      <c r="N32" s="61">
        <f t="shared" si="7"/>
        <v>120000000</v>
      </c>
      <c r="O32" s="61">
        <f t="shared" si="7"/>
        <v>70000000</v>
      </c>
      <c r="P32" s="61">
        <f t="shared" si="7"/>
        <v>1000000</v>
      </c>
      <c r="Q32" s="61">
        <f t="shared" si="7"/>
        <v>1400000</v>
      </c>
      <c r="R32" s="61">
        <f t="shared" si="7"/>
        <v>1800000</v>
      </c>
      <c r="S32" s="55">
        <f t="shared" si="7"/>
        <v>2200000</v>
      </c>
      <c r="AJ32">
        <v>3</v>
      </c>
    </row>
    <row r="33" spans="2:54" x14ac:dyDescent="0.2">
      <c r="AJ33">
        <v>6</v>
      </c>
    </row>
    <row r="34" spans="2:54" x14ac:dyDescent="0.2">
      <c r="AJ34">
        <v>7</v>
      </c>
    </row>
    <row r="35" spans="2:54" x14ac:dyDescent="0.2">
      <c r="AJ35">
        <v>8</v>
      </c>
    </row>
    <row r="38" spans="2:54" x14ac:dyDescent="0.2">
      <c r="N38" s="62"/>
    </row>
    <row r="39" spans="2:54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42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4" ht="16" x14ac:dyDescent="0.2">
      <c r="B40" t="s">
        <v>29</v>
      </c>
      <c r="C40" t="str">
        <f>$D$24</f>
        <v>At1</v>
      </c>
      <c r="D40">
        <f>$C$26</f>
        <v>0</v>
      </c>
      <c r="E40">
        <f>D26</f>
        <v>1300000</v>
      </c>
      <c r="F40">
        <f>(E41-E40)</f>
        <v>600000</v>
      </c>
      <c r="G40">
        <f>((D41-D40)*(E41-E40))/2+(D41-D40)*E40</f>
        <v>1600000</v>
      </c>
      <c r="H40" t="s">
        <v>29</v>
      </c>
      <c r="I40" t="s">
        <v>31</v>
      </c>
      <c r="J40">
        <f>SUM(G40:G45)</f>
        <v>1173500000</v>
      </c>
      <c r="K40">
        <f>AVERAGE(J40:J43)</f>
        <v>965912500</v>
      </c>
      <c r="M40" t="s">
        <v>31</v>
      </c>
      <c r="N40" s="42" t="s">
        <v>8</v>
      </c>
      <c r="O40" s="43">
        <f>MAX(E40:E46)</f>
        <v>160000000</v>
      </c>
      <c r="P40">
        <f>MAX(F40:F42)</f>
        <v>108100000</v>
      </c>
      <c r="Q40" s="42">
        <v>1</v>
      </c>
      <c r="S40" t="s">
        <v>29</v>
      </c>
      <c r="T40" t="s">
        <v>31</v>
      </c>
      <c r="U40">
        <f>SUM(G40:G45)</f>
        <v>1173500000</v>
      </c>
      <c r="V40">
        <f>AVERAGE(U40:U43)</f>
        <v>965912500</v>
      </c>
      <c r="W40" t="s">
        <v>31</v>
      </c>
      <c r="X40">
        <f>P40</f>
        <v>108100000</v>
      </c>
      <c r="Y40">
        <f>AVERAGE(X40:X43)</f>
        <v>94825000</v>
      </c>
      <c r="Z40" t="s">
        <v>31</v>
      </c>
    </row>
    <row r="41" spans="2:54" ht="16" x14ac:dyDescent="0.2">
      <c r="B41" t="s">
        <v>29</v>
      </c>
      <c r="C41" t="str">
        <f t="shared" ref="C41:C46" si="8">$D$24</f>
        <v>At1</v>
      </c>
      <c r="D41">
        <f>$C$27</f>
        <v>1</v>
      </c>
      <c r="E41">
        <f t="shared" ref="E41:E46" si="9">D27</f>
        <v>1900000</v>
      </c>
      <c r="F41">
        <f>(E43-E41)</f>
        <v>108100000</v>
      </c>
      <c r="G41">
        <f>((D43-D41)*(E43-E41))/2+(D43-D41)*E41</f>
        <v>111900000</v>
      </c>
      <c r="H41" t="s">
        <v>29</v>
      </c>
      <c r="I41" t="s">
        <v>31</v>
      </c>
      <c r="J41">
        <f>SUM(G47:G52)</f>
        <v>743800000</v>
      </c>
      <c r="M41" t="s">
        <v>31</v>
      </c>
      <c r="N41" s="42" t="s">
        <v>9</v>
      </c>
      <c r="O41" s="43">
        <f>MAX(E47:E53)</f>
        <v>100000000</v>
      </c>
      <c r="P41">
        <f>MAX(F47:F49)</f>
        <v>77900000</v>
      </c>
      <c r="Q41" s="42">
        <v>1</v>
      </c>
      <c r="R41" s="42"/>
      <c r="S41" t="s">
        <v>29</v>
      </c>
      <c r="T41" t="s">
        <v>31</v>
      </c>
      <c r="U41">
        <f>SUM(G47:G52)</f>
        <v>743800000</v>
      </c>
      <c r="W41" t="s">
        <v>31</v>
      </c>
      <c r="X41">
        <f t="shared" ref="X41:X55" si="10">P41</f>
        <v>77900000</v>
      </c>
      <c r="Z41" t="s">
        <v>32</v>
      </c>
    </row>
    <row r="42" spans="2:54" ht="16" x14ac:dyDescent="0.2">
      <c r="B42" t="s">
        <v>29</v>
      </c>
      <c r="C42" t="str">
        <f t="shared" si="8"/>
        <v>At1</v>
      </c>
      <c r="D42" t="s">
        <v>33</v>
      </c>
      <c r="E42" t="str">
        <f t="shared" si="9"/>
        <v>NA</v>
      </c>
      <c r="G42">
        <f>((D44-D43)*(E44-E43))/2+(D44-D43)*E43</f>
        <v>405000000</v>
      </c>
      <c r="H42" t="s">
        <v>29</v>
      </c>
      <c r="I42" t="s">
        <v>31</v>
      </c>
      <c r="J42">
        <f>SUM(G54:G59)</f>
        <v>895600000</v>
      </c>
      <c r="M42" t="s">
        <v>31</v>
      </c>
      <c r="N42" s="42" t="s">
        <v>10</v>
      </c>
      <c r="O42" s="43">
        <f>MAX(E54:E60)</f>
        <v>110000000</v>
      </c>
      <c r="P42">
        <f>MAX(F54:F56)</f>
        <v>96700000</v>
      </c>
      <c r="Q42" s="42">
        <v>1</v>
      </c>
      <c r="R42" s="42"/>
      <c r="S42" t="s">
        <v>29</v>
      </c>
      <c r="T42" t="s">
        <v>31</v>
      </c>
      <c r="U42">
        <f>SUM(G54:G59)</f>
        <v>895600000</v>
      </c>
      <c r="W42" t="s">
        <v>31</v>
      </c>
      <c r="X42">
        <f t="shared" si="10"/>
        <v>96700000</v>
      </c>
      <c r="Z42" t="s">
        <v>36</v>
      </c>
      <c r="AA42">
        <f>LOG10(V48/V40)</f>
        <v>-5.0717170445053111E-2</v>
      </c>
      <c r="AB42">
        <f>AA42*2</f>
        <v>-0.10143434089010622</v>
      </c>
      <c r="AC42" s="44">
        <v>0.14099999999999999</v>
      </c>
      <c r="AD42">
        <f>LOG10(Y48/Y40)</f>
        <v>-6.9511490600242018E-2</v>
      </c>
      <c r="AE42">
        <f>AD42*2</f>
        <v>-0.13902298120048404</v>
      </c>
      <c r="AF42" s="44">
        <v>5.0500000000000003E-2</v>
      </c>
      <c r="AI42" t="s">
        <v>28</v>
      </c>
      <c r="AJ42" t="s">
        <v>27</v>
      </c>
      <c r="AK42" t="s">
        <v>26</v>
      </c>
      <c r="AL42" t="s">
        <v>80</v>
      </c>
      <c r="AM42" t="s">
        <v>81</v>
      </c>
      <c r="AO42" t="s">
        <v>34</v>
      </c>
      <c r="AP42" t="s">
        <v>28</v>
      </c>
      <c r="AQ42" t="s">
        <v>6</v>
      </c>
      <c r="AR42" t="s">
        <v>82</v>
      </c>
      <c r="AS42" t="s">
        <v>35</v>
      </c>
      <c r="AT42" t="s">
        <v>83</v>
      </c>
      <c r="AU42" t="s">
        <v>81</v>
      </c>
      <c r="AV42" t="s">
        <v>35</v>
      </c>
      <c r="AW42" t="s">
        <v>84</v>
      </c>
      <c r="AY42" t="s">
        <v>6</v>
      </c>
      <c r="AZ42" t="s">
        <v>85</v>
      </c>
      <c r="BA42" t="s">
        <v>86</v>
      </c>
      <c r="BB42" t="s">
        <v>87</v>
      </c>
    </row>
    <row r="43" spans="2:54" ht="16" x14ac:dyDescent="0.2">
      <c r="B43" t="s">
        <v>29</v>
      </c>
      <c r="C43" t="str">
        <f t="shared" si="8"/>
        <v>At1</v>
      </c>
      <c r="D43">
        <f>C$29</f>
        <v>3</v>
      </c>
      <c r="E43">
        <f t="shared" si="9"/>
        <v>110000000</v>
      </c>
      <c r="G43">
        <f>((D44-D43)*(E44-E43))/2+(D44-D43)*E43</f>
        <v>405000000</v>
      </c>
      <c r="H43" t="s">
        <v>29</v>
      </c>
      <c r="I43" t="s">
        <v>31</v>
      </c>
      <c r="J43">
        <f>SUM(G61:G66)</f>
        <v>1050750000</v>
      </c>
      <c r="M43" t="s">
        <v>31</v>
      </c>
      <c r="N43" s="42" t="s">
        <v>11</v>
      </c>
      <c r="O43" s="43">
        <f>MAX(E61:E67)</f>
        <v>160000000</v>
      </c>
      <c r="P43">
        <f>MAX(F61:F63)</f>
        <v>96600000</v>
      </c>
      <c r="Q43" s="42">
        <v>1</v>
      </c>
      <c r="R43" s="42"/>
      <c r="S43" t="s">
        <v>29</v>
      </c>
      <c r="T43" t="s">
        <v>31</v>
      </c>
      <c r="U43">
        <f>SUM(G61:G66)</f>
        <v>1050750000</v>
      </c>
      <c r="W43" t="s">
        <v>31</v>
      </c>
      <c r="X43">
        <f t="shared" si="10"/>
        <v>96600000</v>
      </c>
      <c r="Z43" t="s">
        <v>37</v>
      </c>
      <c r="AA43">
        <f>LOG10(V52/V44)</f>
        <v>-0.22646272754659852</v>
      </c>
      <c r="AB43">
        <f>AA43*2</f>
        <v>-0.45292545509319704</v>
      </c>
      <c r="AC43" t="s">
        <v>44</v>
      </c>
      <c r="AD43">
        <f>LOG10(Y52/Y44)</f>
        <v>-0.22372641630306683</v>
      </c>
      <c r="AE43">
        <f>AD43*2</f>
        <v>-0.44745283260613367</v>
      </c>
      <c r="AF43">
        <v>0.79100000000000004</v>
      </c>
      <c r="AI43" t="s">
        <v>31</v>
      </c>
      <c r="AJ43" t="s">
        <v>8</v>
      </c>
      <c r="AK43">
        <v>0</v>
      </c>
      <c r="AL43">
        <v>7.3999999999999995</v>
      </c>
      <c r="AM43">
        <v>100</v>
      </c>
      <c r="AO43">
        <v>99.769585253456228</v>
      </c>
      <c r="AP43" t="s">
        <v>31</v>
      </c>
      <c r="AQ43" t="s">
        <v>8</v>
      </c>
      <c r="AR43">
        <v>53.854164822158737</v>
      </c>
      <c r="AS43">
        <v>62.774579990313327</v>
      </c>
      <c r="AT43">
        <v>62.920789458769832</v>
      </c>
      <c r="AU43" t="e">
        <v>#VALUE!</v>
      </c>
      <c r="AV43">
        <v>62.774579990313327</v>
      </c>
      <c r="AW43">
        <v>7.8544308876041278</v>
      </c>
      <c r="AY43" t="s">
        <v>271</v>
      </c>
      <c r="AZ43">
        <v>77.228323095838093</v>
      </c>
      <c r="BA43">
        <v>63.02411131916157</v>
      </c>
      <c r="BB43">
        <v>2.0670446422691784</v>
      </c>
    </row>
    <row r="44" spans="2:54" ht="16" x14ac:dyDescent="0.2">
      <c r="B44" t="s">
        <v>29</v>
      </c>
      <c r="C44" t="str">
        <f t="shared" si="8"/>
        <v>At1</v>
      </c>
      <c r="D44">
        <f>C$30</f>
        <v>6</v>
      </c>
      <c r="E44">
        <f t="shared" si="9"/>
        <v>160000000</v>
      </c>
      <c r="G44">
        <f>((D45-D44)*(E45-E44))/2+(D45-D44)*E44</f>
        <v>125000000</v>
      </c>
      <c r="H44" t="s">
        <v>29</v>
      </c>
      <c r="I44" t="s">
        <v>32</v>
      </c>
      <c r="J44">
        <f>SUM(G68:G73)</f>
        <v>24070450</v>
      </c>
      <c r="K44">
        <f>AVERAGE(J44:J47)</f>
        <v>26847175</v>
      </c>
      <c r="M44" t="s">
        <v>32</v>
      </c>
      <c r="N44" s="42" t="s">
        <v>12</v>
      </c>
      <c r="O44" s="43">
        <f>MAX(E68:E75)</f>
        <v>3400000</v>
      </c>
      <c r="P44">
        <f>MAX(F68:F70)</f>
        <v>2297700</v>
      </c>
      <c r="Q44" s="42">
        <v>1</v>
      </c>
      <c r="R44" s="42"/>
      <c r="S44" t="s">
        <v>29</v>
      </c>
      <c r="T44" t="s">
        <v>32</v>
      </c>
      <c r="U44">
        <f>SUM(G68:G73)</f>
        <v>24070450</v>
      </c>
      <c r="V44">
        <f>AVERAGE(U44:U47)</f>
        <v>26847175</v>
      </c>
      <c r="W44" t="s">
        <v>32</v>
      </c>
      <c r="X44">
        <f t="shared" si="10"/>
        <v>2297700</v>
      </c>
      <c r="Y44">
        <f>AVERAGE(X44:X47)</f>
        <v>2696550</v>
      </c>
      <c r="AI44" t="s">
        <v>31</v>
      </c>
      <c r="AJ44" t="s">
        <v>8</v>
      </c>
      <c r="AK44">
        <v>1</v>
      </c>
      <c r="AL44">
        <v>7.2</v>
      </c>
      <c r="AM44">
        <v>99.539170506912441</v>
      </c>
      <c r="AO44">
        <v>100.23687497308239</v>
      </c>
      <c r="AP44" t="s">
        <v>31</v>
      </c>
      <c r="AQ44" t="s">
        <v>9</v>
      </c>
      <c r="AR44">
        <v>65.816433073933354</v>
      </c>
      <c r="AT44">
        <v>74.883057710544449</v>
      </c>
      <c r="AU44" t="e">
        <v>#VALUE!</v>
      </c>
    </row>
    <row r="45" spans="2:54" ht="16" x14ac:dyDescent="0.2">
      <c r="B45" t="s">
        <v>29</v>
      </c>
      <c r="C45" t="str">
        <f t="shared" si="8"/>
        <v>At1</v>
      </c>
      <c r="D45">
        <f>C$31</f>
        <v>7</v>
      </c>
      <c r="E45">
        <f t="shared" si="9"/>
        <v>90000000</v>
      </c>
      <c r="G45">
        <f>((D46-D45)*(E46-E45))/2+(D46-D45)*E45</f>
        <v>125000000</v>
      </c>
      <c r="H45" t="s">
        <v>29</v>
      </c>
      <c r="I45" t="s">
        <v>32</v>
      </c>
      <c r="J45">
        <f>SUM(G75:G80)</f>
        <v>31075100</v>
      </c>
      <c r="M45" t="s">
        <v>32</v>
      </c>
      <c r="N45" s="42" t="s">
        <v>13</v>
      </c>
      <c r="O45" s="43">
        <f>MAX(E75:E81)</f>
        <v>4100000</v>
      </c>
      <c r="P45">
        <f>MAX(F75:F77)</f>
        <v>3094600</v>
      </c>
      <c r="Q45" s="42">
        <v>1</v>
      </c>
      <c r="R45" s="42"/>
      <c r="S45" t="s">
        <v>29</v>
      </c>
      <c r="T45" t="s">
        <v>32</v>
      </c>
      <c r="U45">
        <f>SUM(G75:G80)</f>
        <v>31075100</v>
      </c>
      <c r="W45" t="s">
        <v>32</v>
      </c>
      <c r="X45">
        <f t="shared" si="10"/>
        <v>3094600</v>
      </c>
      <c r="AI45" t="s">
        <v>31</v>
      </c>
      <c r="AJ45" t="s">
        <v>8</v>
      </c>
      <c r="AK45">
        <v>2</v>
      </c>
      <c r="AL45">
        <v>7.2</v>
      </c>
      <c r="AM45">
        <v>100.93457943925235</v>
      </c>
      <c r="AO45">
        <v>101.41068594604127</v>
      </c>
      <c r="AP45" t="s">
        <v>31</v>
      </c>
      <c r="AQ45" t="s">
        <v>10</v>
      </c>
      <c r="AR45">
        <v>68.653142074847892</v>
      </c>
      <c r="AT45">
        <v>77.719766711458988</v>
      </c>
      <c r="AU45" t="e">
        <v>#VALUE!</v>
      </c>
    </row>
    <row r="46" spans="2:54" ht="16" x14ac:dyDescent="0.2">
      <c r="B46" t="s">
        <v>29</v>
      </c>
      <c r="C46" t="str">
        <f t="shared" si="8"/>
        <v>At1</v>
      </c>
      <c r="D46">
        <f>C$32</f>
        <v>8</v>
      </c>
      <c r="E46">
        <f t="shared" si="9"/>
        <v>160000000</v>
      </c>
      <c r="H46" t="s">
        <v>29</v>
      </c>
      <c r="I46" t="s">
        <v>32</v>
      </c>
      <c r="J46">
        <f>SUM(G82:G87)</f>
        <v>27071800</v>
      </c>
      <c r="M46" t="s">
        <v>32</v>
      </c>
      <c r="N46" s="42" t="s">
        <v>14</v>
      </c>
      <c r="O46" s="43">
        <f>MAX(E82:E88)</f>
        <v>3800000</v>
      </c>
      <c r="P46">
        <f>MAX(F82:F84)</f>
        <v>3596800</v>
      </c>
      <c r="Q46" s="42">
        <v>1</v>
      </c>
      <c r="S46" t="s">
        <v>29</v>
      </c>
      <c r="T46" t="s">
        <v>32</v>
      </c>
      <c r="U46">
        <f>SUM(G82:G87)</f>
        <v>27071800</v>
      </c>
      <c r="W46" t="s">
        <v>32</v>
      </c>
      <c r="X46">
        <f t="shared" si="10"/>
        <v>3596800</v>
      </c>
      <c r="AI46" t="s">
        <v>31</v>
      </c>
      <c r="AJ46" t="s">
        <v>8</v>
      </c>
      <c r="AK46">
        <v>3</v>
      </c>
      <c r="AL46">
        <v>7.2</v>
      </c>
      <c r="AM46">
        <v>101.88679245283019</v>
      </c>
      <c r="AO46">
        <v>278.99841297831074</v>
      </c>
      <c r="AP46" t="s">
        <v>31</v>
      </c>
      <c r="AQ46" t="s">
        <v>11</v>
      </c>
      <c r="AR46" t="s">
        <v>33</v>
      </c>
      <c r="AT46" t="e">
        <v>#VALUE!</v>
      </c>
      <c r="AU46" t="e">
        <v>#VALUE!</v>
      </c>
    </row>
    <row r="47" spans="2:54" ht="16" x14ac:dyDescent="0.2">
      <c r="B47" t="s">
        <v>29</v>
      </c>
      <c r="C47" t="str">
        <f>$E$24</f>
        <v>At2</v>
      </c>
      <c r="D47">
        <f>$C$26</f>
        <v>0</v>
      </c>
      <c r="E47">
        <f>E26</f>
        <v>1300000</v>
      </c>
      <c r="F47">
        <f>(E48-E47)</f>
        <v>800000</v>
      </c>
      <c r="G47">
        <f>((D48-D47)*(E48-E47))/2+(D48-D47)*E47</f>
        <v>1700000</v>
      </c>
      <c r="H47" t="s">
        <v>29</v>
      </c>
      <c r="I47" t="s">
        <v>32</v>
      </c>
      <c r="J47">
        <f>SUM(G89:G94)</f>
        <v>25171350</v>
      </c>
      <c r="M47" t="s">
        <v>32</v>
      </c>
      <c r="N47" s="42" t="s">
        <v>15</v>
      </c>
      <c r="O47" s="43">
        <f>MAX(E89:E95)</f>
        <v>3800000</v>
      </c>
      <c r="P47">
        <f>MAX(F89:F91)</f>
        <v>1797100</v>
      </c>
      <c r="Q47" s="42">
        <v>1</v>
      </c>
      <c r="S47" t="s">
        <v>29</v>
      </c>
      <c r="T47" t="s">
        <v>32</v>
      </c>
      <c r="U47">
        <f>SUM(G89:G94)</f>
        <v>25171350</v>
      </c>
      <c r="W47" t="s">
        <v>32</v>
      </c>
      <c r="X47">
        <f t="shared" si="10"/>
        <v>1797100</v>
      </c>
      <c r="AI47" t="s">
        <v>31</v>
      </c>
      <c r="AJ47" t="s">
        <v>8</v>
      </c>
      <c r="AK47">
        <v>6</v>
      </c>
      <c r="AL47">
        <v>6</v>
      </c>
      <c r="AM47">
        <v>84.112149532710291</v>
      </c>
      <c r="AO47">
        <v>83.916539882634211</v>
      </c>
      <c r="AP47" t="s">
        <v>32</v>
      </c>
      <c r="AQ47" t="s">
        <v>12</v>
      </c>
      <c r="AR47">
        <v>9.0666246366110954</v>
      </c>
      <c r="AS47">
        <v>14.45374310552476</v>
      </c>
      <c r="AT47">
        <v>18.133249273222191</v>
      </c>
      <c r="AU47" t="e">
        <v>#VALUE!</v>
      </c>
      <c r="AV47">
        <v>14.45374310552476</v>
      </c>
      <c r="AW47">
        <v>6.0648127185190503</v>
      </c>
    </row>
    <row r="48" spans="2:54" ht="16" x14ac:dyDescent="0.2">
      <c r="B48" t="s">
        <v>29</v>
      </c>
      <c r="C48" t="str">
        <f t="shared" ref="C48:C53" si="11">$E$24</f>
        <v>At2</v>
      </c>
      <c r="D48">
        <f>$C$27</f>
        <v>1</v>
      </c>
      <c r="E48">
        <f t="shared" ref="E48:E53" si="12">E27</f>
        <v>2100000</v>
      </c>
      <c r="F48">
        <f>(E50-E48)</f>
        <v>77900000</v>
      </c>
      <c r="G48">
        <f>((D50-D48)*(E50-E48))/2+(D50-D48)*E48</f>
        <v>82100000</v>
      </c>
      <c r="H48" t="s">
        <v>30</v>
      </c>
      <c r="I48" t="s">
        <v>36</v>
      </c>
      <c r="J48">
        <f>SUM(G96:G101)</f>
        <v>810750000</v>
      </c>
      <c r="K48">
        <f>AVERAGE(J48:J51)</f>
        <v>859450000</v>
      </c>
      <c r="M48" t="s">
        <v>36</v>
      </c>
      <c r="N48" s="42" t="s">
        <v>16</v>
      </c>
      <c r="O48" s="43">
        <f>MAX(E96:E102)</f>
        <v>100000000</v>
      </c>
      <c r="P48">
        <f>MAX(F96:F98)</f>
        <v>96600000</v>
      </c>
      <c r="Q48" s="42">
        <v>1</v>
      </c>
      <c r="S48" t="s">
        <v>30</v>
      </c>
      <c r="T48" t="s">
        <v>36</v>
      </c>
      <c r="U48">
        <f>SUM(G96:G101)</f>
        <v>810750000</v>
      </c>
      <c r="V48">
        <f>AVERAGE(U48:U51)</f>
        <v>859450000</v>
      </c>
      <c r="W48" t="s">
        <v>36</v>
      </c>
      <c r="X48">
        <f t="shared" si="10"/>
        <v>96600000</v>
      </c>
      <c r="Y48">
        <f>AVERAGE(X48:X51)</f>
        <v>80800000</v>
      </c>
      <c r="AI48" t="s">
        <v>31</v>
      </c>
      <c r="AJ48" t="s">
        <v>8</v>
      </c>
      <c r="AK48">
        <v>7</v>
      </c>
      <c r="AL48">
        <v>6</v>
      </c>
      <c r="AM48">
        <v>83.720930232558132</v>
      </c>
      <c r="AO48">
        <v>81.813736144316451</v>
      </c>
      <c r="AP48" t="s">
        <v>32</v>
      </c>
      <c r="AQ48" t="s">
        <v>13</v>
      </c>
      <c r="AR48">
        <v>13.272232113246673</v>
      </c>
      <c r="AT48">
        <v>22.338856749857769</v>
      </c>
      <c r="AU48" t="e">
        <v>#VALUE!</v>
      </c>
    </row>
    <row r="49" spans="2:49" ht="16" x14ac:dyDescent="0.2">
      <c r="B49" t="s">
        <v>29</v>
      </c>
      <c r="C49" t="str">
        <f t="shared" si="11"/>
        <v>At2</v>
      </c>
      <c r="D49" t="s">
        <v>33</v>
      </c>
      <c r="E49">
        <f t="shared" ref="E49" si="13">D35</f>
        <v>0</v>
      </c>
      <c r="G49">
        <f>((D51-D50)*(E51-E50))/2+(D51-D50)*E50</f>
        <v>240000000</v>
      </c>
      <c r="H49" t="s">
        <v>30</v>
      </c>
      <c r="I49" t="s">
        <v>36</v>
      </c>
      <c r="J49">
        <f>SUM(G103:G108)</f>
        <v>716050000</v>
      </c>
      <c r="M49" t="s">
        <v>36</v>
      </c>
      <c r="N49" s="42" t="s">
        <v>17</v>
      </c>
      <c r="O49" s="43">
        <f>MAX(E103:E109)</f>
        <v>110000000</v>
      </c>
      <c r="P49">
        <f>MAX(F103:F105)</f>
        <v>36400000</v>
      </c>
      <c r="Q49" s="42">
        <v>1</v>
      </c>
      <c r="S49" t="s">
        <v>30</v>
      </c>
      <c r="T49" t="s">
        <v>36</v>
      </c>
      <c r="U49">
        <f>SUM(G103:G108)</f>
        <v>716050000</v>
      </c>
      <c r="W49" t="s">
        <v>36</v>
      </c>
      <c r="X49">
        <f t="shared" si="10"/>
        <v>36400000</v>
      </c>
      <c r="AI49" t="s">
        <v>31</v>
      </c>
      <c r="AJ49" t="s">
        <v>8</v>
      </c>
      <c r="AK49">
        <v>8</v>
      </c>
      <c r="AL49">
        <v>5.7</v>
      </c>
      <c r="AM49">
        <v>79.90654205607477</v>
      </c>
      <c r="AP49" t="s">
        <v>32</v>
      </c>
      <c r="AQ49" t="s">
        <v>14</v>
      </c>
      <c r="AR49">
        <v>21.022372566716513</v>
      </c>
      <c r="AT49">
        <v>30.088997203327608</v>
      </c>
      <c r="AU49" t="e">
        <v>#VALUE!</v>
      </c>
    </row>
    <row r="50" spans="2:49" ht="16" x14ac:dyDescent="0.2">
      <c r="B50" t="s">
        <v>29</v>
      </c>
      <c r="C50" t="str">
        <f t="shared" si="11"/>
        <v>At2</v>
      </c>
      <c r="D50">
        <f>C$29</f>
        <v>3</v>
      </c>
      <c r="E50">
        <f t="shared" si="12"/>
        <v>80000000</v>
      </c>
      <c r="G50">
        <f>((D51-D50)*(E51-E50))/2+(D51-D50)*E50</f>
        <v>240000000</v>
      </c>
      <c r="H50" t="s">
        <v>30</v>
      </c>
      <c r="I50" t="s">
        <v>36</v>
      </c>
      <c r="J50">
        <f>SUM(G110:G115)</f>
        <v>823300000</v>
      </c>
      <c r="M50" t="s">
        <v>36</v>
      </c>
      <c r="N50" s="42" t="s">
        <v>18</v>
      </c>
      <c r="O50" s="43">
        <f>MAX(E110:E116)</f>
        <v>120000000</v>
      </c>
      <c r="P50">
        <f>MAX(F110:F112)</f>
        <v>74900000</v>
      </c>
      <c r="Q50" s="42">
        <v>1</v>
      </c>
      <c r="S50" t="s">
        <v>30</v>
      </c>
      <c r="T50" t="s">
        <v>36</v>
      </c>
      <c r="U50">
        <f>SUM(G110:G115)</f>
        <v>823300000</v>
      </c>
      <c r="W50" t="s">
        <v>36</v>
      </c>
      <c r="X50">
        <f t="shared" si="10"/>
        <v>74900000</v>
      </c>
      <c r="AI50" t="s">
        <v>31</v>
      </c>
      <c r="AJ50" t="s">
        <v>9</v>
      </c>
      <c r="AK50">
        <v>0</v>
      </c>
      <c r="AL50">
        <v>7.3999999999999995</v>
      </c>
      <c r="AM50">
        <v>100</v>
      </c>
      <c r="AO50">
        <v>99.769585253456228</v>
      </c>
      <c r="AP50" t="s">
        <v>32</v>
      </c>
      <c r="AQ50" t="s">
        <v>15</v>
      </c>
      <c r="AR50" t="s">
        <v>33</v>
      </c>
      <c r="AT50" t="e">
        <v>#VALUE!</v>
      </c>
      <c r="AU50" t="e">
        <v>#VALUE!</v>
      </c>
    </row>
    <row r="51" spans="2:49" ht="16" x14ac:dyDescent="0.2">
      <c r="B51" t="s">
        <v>29</v>
      </c>
      <c r="C51" t="str">
        <f t="shared" si="11"/>
        <v>At2</v>
      </c>
      <c r="D51">
        <f>C$30</f>
        <v>6</v>
      </c>
      <c r="E51">
        <f t="shared" si="12"/>
        <v>80000000</v>
      </c>
      <c r="G51">
        <f>((D52-D51)*(E52-E51))/2+(D52-D51)*E51</f>
        <v>90000000</v>
      </c>
      <c r="H51" t="s">
        <v>30</v>
      </c>
      <c r="I51" t="s">
        <v>36</v>
      </c>
      <c r="J51">
        <f>SUM(G117:G122)</f>
        <v>1087700000</v>
      </c>
      <c r="M51" t="s">
        <v>36</v>
      </c>
      <c r="N51" s="42" t="s">
        <v>19</v>
      </c>
      <c r="O51" s="43">
        <f>MAX(E117:E123)</f>
        <v>130000000</v>
      </c>
      <c r="P51">
        <f>MAX(F117:F119)</f>
        <v>115300000</v>
      </c>
      <c r="Q51" s="42">
        <v>1</v>
      </c>
      <c r="S51" t="s">
        <v>30</v>
      </c>
      <c r="T51" t="s">
        <v>36</v>
      </c>
      <c r="U51">
        <f>SUM(G117:G122)</f>
        <v>1087700000</v>
      </c>
      <c r="W51" t="s">
        <v>36</v>
      </c>
      <c r="X51">
        <f t="shared" si="10"/>
        <v>115300000</v>
      </c>
      <c r="AI51" t="s">
        <v>31</v>
      </c>
      <c r="AJ51" t="s">
        <v>9</v>
      </c>
      <c r="AK51">
        <v>1</v>
      </c>
      <c r="AL51">
        <v>7.2</v>
      </c>
      <c r="AM51">
        <v>99.539170506912441</v>
      </c>
      <c r="AO51">
        <v>99.535940393643131</v>
      </c>
      <c r="AP51" t="s">
        <v>89</v>
      </c>
      <c r="AQ51" t="s">
        <v>90</v>
      </c>
      <c r="AR51">
        <v>60.969312062504287</v>
      </c>
      <c r="AS51">
        <v>63.02411131916157</v>
      </c>
      <c r="AT51">
        <v>70.035936699115382</v>
      </c>
      <c r="AU51" t="e">
        <v>#VALUE!</v>
      </c>
      <c r="AV51">
        <v>63.02411131916157</v>
      </c>
      <c r="AW51">
        <v>2.0670446422691784</v>
      </c>
    </row>
    <row r="52" spans="2:49" ht="16" x14ac:dyDescent="0.2">
      <c r="B52" t="s">
        <v>29</v>
      </c>
      <c r="C52" t="str">
        <f t="shared" si="11"/>
        <v>At2</v>
      </c>
      <c r="D52">
        <f>C$31</f>
        <v>7</v>
      </c>
      <c r="E52">
        <f t="shared" si="12"/>
        <v>100000000</v>
      </c>
      <c r="G52">
        <f>((D53-D52)*(E53-E52))/2+(D53-D52)*E52</f>
        <v>90000000</v>
      </c>
      <c r="H52" t="s">
        <v>30</v>
      </c>
      <c r="I52" t="s">
        <v>37</v>
      </c>
      <c r="J52">
        <f>SUM(G124:G129)</f>
        <v>15498500</v>
      </c>
      <c r="K52">
        <f>AVERAGE(J52:J55)</f>
        <v>15938075</v>
      </c>
      <c r="M52" t="s">
        <v>37</v>
      </c>
      <c r="N52" s="42" t="s">
        <v>20</v>
      </c>
      <c r="O52" s="43">
        <f>MAX(E124:E130)</f>
        <v>2100000</v>
      </c>
      <c r="P52">
        <f>MAX(F124:F126)</f>
        <v>1879000</v>
      </c>
      <c r="Q52" s="42">
        <v>1</v>
      </c>
      <c r="S52" t="s">
        <v>30</v>
      </c>
      <c r="T52" t="s">
        <v>37</v>
      </c>
      <c r="U52">
        <f>SUM(G124:G129)</f>
        <v>15498500</v>
      </c>
      <c r="V52">
        <f>AVERAGE(U52:U55)</f>
        <v>15938075</v>
      </c>
      <c r="W52" t="s">
        <v>37</v>
      </c>
      <c r="X52">
        <f t="shared" si="10"/>
        <v>1879000</v>
      </c>
      <c r="Y52">
        <f>AVERAGE(X52:X55)</f>
        <v>1610950</v>
      </c>
      <c r="AI52" t="s">
        <v>31</v>
      </c>
      <c r="AJ52" t="s">
        <v>9</v>
      </c>
      <c r="AK52">
        <v>2</v>
      </c>
      <c r="AL52">
        <v>7.1</v>
      </c>
      <c r="AM52">
        <v>99.532710280373834</v>
      </c>
      <c r="AO52">
        <v>99.294657026979365</v>
      </c>
      <c r="AP52" t="s">
        <v>89</v>
      </c>
      <c r="AQ52" t="s">
        <v>91</v>
      </c>
      <c r="AR52">
        <v>62.999834398229837</v>
      </c>
      <c r="AT52">
        <v>72.066459034840932</v>
      </c>
      <c r="AU52" t="e">
        <v>#VALUE!</v>
      </c>
    </row>
    <row r="53" spans="2:49" ht="16" x14ac:dyDescent="0.2">
      <c r="B53" t="s">
        <v>29</v>
      </c>
      <c r="C53" t="str">
        <f t="shared" si="11"/>
        <v>At2</v>
      </c>
      <c r="D53">
        <f>C$32</f>
        <v>8</v>
      </c>
      <c r="E53">
        <f t="shared" si="12"/>
        <v>80000000</v>
      </c>
      <c r="H53" t="s">
        <v>30</v>
      </c>
      <c r="I53" t="s">
        <v>37</v>
      </c>
      <c r="J53">
        <f>SUM(G131:G136)</f>
        <v>21951500</v>
      </c>
      <c r="M53" t="s">
        <v>37</v>
      </c>
      <c r="N53" s="42" t="s">
        <v>21</v>
      </c>
      <c r="O53" s="43">
        <f>MAX(E131:E137)</f>
        <v>3200000</v>
      </c>
      <c r="P53">
        <f>MAX(F131:F133)</f>
        <v>2077000</v>
      </c>
      <c r="Q53" s="42">
        <v>1</v>
      </c>
      <c r="S53" t="s">
        <v>30</v>
      </c>
      <c r="T53" t="s">
        <v>37</v>
      </c>
      <c r="U53">
        <f>SUM(G131:G136)</f>
        <v>21951500</v>
      </c>
      <c r="W53" t="s">
        <v>37</v>
      </c>
      <c r="X53">
        <f t="shared" si="10"/>
        <v>2077000</v>
      </c>
      <c r="AI53" t="s">
        <v>31</v>
      </c>
      <c r="AJ53" t="s">
        <v>9</v>
      </c>
      <c r="AK53">
        <v>3</v>
      </c>
      <c r="AL53">
        <v>7</v>
      </c>
      <c r="AM53">
        <v>99.056603773584911</v>
      </c>
      <c r="AO53">
        <v>272.65032622112506</v>
      </c>
      <c r="AP53" t="s">
        <v>89</v>
      </c>
      <c r="AQ53" t="s">
        <v>92</v>
      </c>
      <c r="AR53">
        <v>65.103187496750593</v>
      </c>
      <c r="AT53">
        <v>74.169812133361688</v>
      </c>
      <c r="AU53" t="e">
        <v>#VALUE!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1300000</v>
      </c>
      <c r="F54">
        <f>(E55-E54)</f>
        <v>2000000</v>
      </c>
      <c r="G54">
        <f>((D55-D54)*(E55-E54))/2+(D55-D54)*E54</f>
        <v>2300000</v>
      </c>
      <c r="H54" t="s">
        <v>30</v>
      </c>
      <c r="I54" t="s">
        <v>37</v>
      </c>
      <c r="J54">
        <f>SUM(G138:G143)</f>
        <v>13829000</v>
      </c>
      <c r="M54" t="s">
        <v>37</v>
      </c>
      <c r="N54" s="42" t="s">
        <v>22</v>
      </c>
      <c r="O54" s="43">
        <f>MAX(E138:E144)</f>
        <v>2900000</v>
      </c>
      <c r="P54">
        <f>MAX(F138:F140)</f>
        <v>1092000</v>
      </c>
      <c r="Q54" s="42">
        <v>1</v>
      </c>
      <c r="S54" t="s">
        <v>30</v>
      </c>
      <c r="T54" t="s">
        <v>37</v>
      </c>
      <c r="U54">
        <f>SUM(G138:G143)</f>
        <v>13829000</v>
      </c>
      <c r="W54" t="s">
        <v>37</v>
      </c>
      <c r="X54">
        <f t="shared" si="10"/>
        <v>1092000</v>
      </c>
      <c r="AI54" t="s">
        <v>31</v>
      </c>
      <c r="AJ54" t="s">
        <v>9</v>
      </c>
      <c r="AK54">
        <v>6</v>
      </c>
      <c r="AL54">
        <v>5.9</v>
      </c>
      <c r="AM54">
        <v>82.710280373831793</v>
      </c>
      <c r="AO54">
        <v>82.517930884590314</v>
      </c>
      <c r="AP54" t="s">
        <v>89</v>
      </c>
      <c r="AQ54" t="s">
        <v>93</v>
      </c>
      <c r="AR54" t="s">
        <v>33</v>
      </c>
      <c r="AT54" t="e">
        <v>#VALUE!</v>
      </c>
      <c r="AU54" t="e">
        <v>#VALUE!</v>
      </c>
    </row>
    <row r="55" spans="2:49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3300000</v>
      </c>
      <c r="F55">
        <f>(E57-E55)</f>
        <v>96700000</v>
      </c>
      <c r="G55">
        <f>((D57-D55)*(E57-E55))/2+(D57-D55)*E55</f>
        <v>103300000</v>
      </c>
      <c r="H55" t="s">
        <v>30</v>
      </c>
      <c r="I55" t="s">
        <v>37</v>
      </c>
      <c r="J55">
        <f>SUM(G145:G150)</f>
        <v>12473300</v>
      </c>
      <c r="M55" t="s">
        <v>37</v>
      </c>
      <c r="N55" s="42" t="s">
        <v>23</v>
      </c>
      <c r="O55" s="43">
        <f>MAX(E145:E151)</f>
        <v>2200000</v>
      </c>
      <c r="P55">
        <f>MAX(F145:F147)</f>
        <v>1395800</v>
      </c>
      <c r="Q55" s="42">
        <v>1</v>
      </c>
      <c r="S55" t="s">
        <v>30</v>
      </c>
      <c r="T55" t="s">
        <v>37</v>
      </c>
      <c r="U55">
        <f>SUM(G145:G150)</f>
        <v>12473300</v>
      </c>
      <c r="W55" t="s">
        <v>37</v>
      </c>
      <c r="X55">
        <f t="shared" si="10"/>
        <v>1395800</v>
      </c>
      <c r="AI55" t="s">
        <v>31</v>
      </c>
      <c r="AJ55" t="s">
        <v>9</v>
      </c>
      <c r="AK55">
        <v>7</v>
      </c>
      <c r="AL55">
        <v>5.9</v>
      </c>
      <c r="AM55">
        <v>82.325581395348834</v>
      </c>
      <c r="AO55">
        <v>80.415127146272539</v>
      </c>
    </row>
    <row r="56" spans="2:49" ht="16" x14ac:dyDescent="0.2">
      <c r="B56" t="s">
        <v>29</v>
      </c>
      <c r="C56" t="str">
        <f t="shared" si="14"/>
        <v>At3</v>
      </c>
      <c r="D56" t="s">
        <v>33</v>
      </c>
      <c r="E56" t="str">
        <f t="shared" ref="E56" si="16">D42</f>
        <v>NA</v>
      </c>
      <c r="G56">
        <f>((D58-D57)*(E58-E57))/2+(D58-D57)*E57</f>
        <v>315000000</v>
      </c>
      <c r="N56" s="42"/>
      <c r="AI56" t="s">
        <v>31</v>
      </c>
      <c r="AJ56" t="s">
        <v>9</v>
      </c>
      <c r="AK56">
        <v>8</v>
      </c>
      <c r="AL56">
        <v>5.6</v>
      </c>
      <c r="AM56">
        <v>78.504672897196258</v>
      </c>
    </row>
    <row r="57" spans="2:49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100000000</v>
      </c>
      <c r="G57">
        <f>((D58-D57)*(E58-E57))/2+(D58-D57)*E57</f>
        <v>315000000</v>
      </c>
      <c r="N57" s="42"/>
      <c r="AI57" t="s">
        <v>31</v>
      </c>
      <c r="AJ57" t="s">
        <v>10</v>
      </c>
      <c r="AK57">
        <v>0</v>
      </c>
      <c r="AL57">
        <v>7.3999999999999995</v>
      </c>
      <c r="AM57">
        <v>100</v>
      </c>
      <c r="AO57">
        <v>99.769585253456228</v>
      </c>
      <c r="AQ57" t="s">
        <v>94</v>
      </c>
      <c r="AR57">
        <v>9.0666246366110954</v>
      </c>
    </row>
    <row r="58" spans="2:49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110000000</v>
      </c>
      <c r="G58">
        <f>((D59-D58)*(E59-E58))/2+(D59-D58)*E58</f>
        <v>85000000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1</v>
      </c>
      <c r="AL58">
        <v>7.2</v>
      </c>
      <c r="AM58">
        <v>99.539170506912441</v>
      </c>
      <c r="AO58">
        <v>98.835005814203896</v>
      </c>
      <c r="AQ58" t="s">
        <v>95</v>
      </c>
      <c r="AR58" t="e">
        <v>#VALUE!</v>
      </c>
    </row>
    <row r="59" spans="2:49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60000000</v>
      </c>
      <c r="G59">
        <f>((D60-D59)*(E60-E59))/2+(D60-D59)*E59</f>
        <v>75000000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2</v>
      </c>
      <c r="AL59">
        <v>7</v>
      </c>
      <c r="AM59">
        <v>98.130841121495337</v>
      </c>
      <c r="AO59">
        <v>97.886175277728796</v>
      </c>
    </row>
    <row r="60" spans="2:49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90000000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3</v>
      </c>
      <c r="AL60">
        <v>6.9</v>
      </c>
      <c r="AM60">
        <v>97.64150943396227</v>
      </c>
      <c r="AO60">
        <v>270.52768471169111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1300000</v>
      </c>
      <c r="F61">
        <f>(E62-E61)</f>
        <v>2100000</v>
      </c>
      <c r="G61">
        <f>((D62-D61)*(E62-E61))/2+(D62-D61)*E61</f>
        <v>2350000</v>
      </c>
      <c r="N61" s="42"/>
      <c r="AI61" t="s">
        <v>31</v>
      </c>
      <c r="AJ61" t="s">
        <v>10</v>
      </c>
      <c r="AK61">
        <v>6</v>
      </c>
      <c r="AL61">
        <v>5.9</v>
      </c>
      <c r="AM61">
        <v>82.710280373831793</v>
      </c>
      <c r="AO61">
        <v>83.215605303194963</v>
      </c>
    </row>
    <row r="62" spans="2:49" ht="16" x14ac:dyDescent="0.2">
      <c r="B62" t="s">
        <v>29</v>
      </c>
      <c r="C62" t="str">
        <f t="shared" ref="C62:C67" si="17">$G$24</f>
        <v>At4</v>
      </c>
      <c r="D62">
        <f>$C$27</f>
        <v>1</v>
      </c>
      <c r="E62">
        <f t="shared" ref="E62:E67" si="18">G27</f>
        <v>3400000</v>
      </c>
      <c r="F62">
        <f>(E64-E62)</f>
        <v>96600000</v>
      </c>
      <c r="G62">
        <f>((D64-D62)*(E64-E62))/2+(D64-D62)*E62</f>
        <v>103400000</v>
      </c>
      <c r="N62" s="42"/>
      <c r="AI62" t="s">
        <v>31</v>
      </c>
      <c r="AJ62" t="s">
        <v>10</v>
      </c>
      <c r="AK62">
        <v>7</v>
      </c>
      <c r="AL62">
        <v>6</v>
      </c>
      <c r="AM62">
        <v>83.720930232558132</v>
      </c>
      <c r="AO62">
        <v>81.112801564877202</v>
      </c>
    </row>
    <row r="63" spans="2:49" ht="16" x14ac:dyDescent="0.2">
      <c r="B63" t="s">
        <v>29</v>
      </c>
      <c r="C63" t="str">
        <f t="shared" si="17"/>
        <v>At4</v>
      </c>
      <c r="D63" t="s">
        <v>33</v>
      </c>
      <c r="E63" t="str">
        <f t="shared" ref="E63" si="19">D49</f>
        <v>NA</v>
      </c>
      <c r="G63">
        <f>((D65-D64)*(E65-E64))/2+(D65-D64)*E64</f>
        <v>330000000</v>
      </c>
      <c r="N63" s="42"/>
      <c r="AI63" t="s">
        <v>31</v>
      </c>
      <c r="AJ63" t="s">
        <v>10</v>
      </c>
      <c r="AK63">
        <v>8</v>
      </c>
      <c r="AL63">
        <v>5.6</v>
      </c>
      <c r="AM63">
        <v>78.504672897196258</v>
      </c>
    </row>
    <row r="64" spans="2:49" ht="16" x14ac:dyDescent="0.2">
      <c r="B64" t="s">
        <v>29</v>
      </c>
      <c r="C64" t="str">
        <f t="shared" si="17"/>
        <v>At4</v>
      </c>
      <c r="D64">
        <f>C$29</f>
        <v>3</v>
      </c>
      <c r="E64">
        <f t="shared" si="18"/>
        <v>100000000</v>
      </c>
      <c r="G64">
        <f>((D65-D64)*(E65-E64))/2+(D65-D64)*E64</f>
        <v>330000000</v>
      </c>
      <c r="N64" s="42"/>
      <c r="AI64" t="s">
        <v>31</v>
      </c>
      <c r="AJ64" t="s">
        <v>11</v>
      </c>
      <c r="AK64">
        <v>0</v>
      </c>
      <c r="AL64" t="s">
        <v>33</v>
      </c>
      <c r="AM64" t="e">
        <v>#VALUE!</v>
      </c>
      <c r="AO64" t="e">
        <v>#VALUE!</v>
      </c>
    </row>
    <row r="65" spans="2:41" ht="16" x14ac:dyDescent="0.2">
      <c r="B65" t="s">
        <v>29</v>
      </c>
      <c r="C65" t="str">
        <f t="shared" si="17"/>
        <v>At4</v>
      </c>
      <c r="D65">
        <f>C$30</f>
        <v>6</v>
      </c>
      <c r="E65">
        <f t="shared" si="18"/>
        <v>120000000</v>
      </c>
      <c r="G65">
        <f>((D66-D65)*(E66-E65))/2+(D66-D65)*E65</f>
        <v>140000000</v>
      </c>
      <c r="N65" s="42"/>
      <c r="AI65" t="s">
        <v>31</v>
      </c>
      <c r="AJ65" t="s">
        <v>11</v>
      </c>
      <c r="AK65">
        <v>1</v>
      </c>
      <c r="AL65" t="s">
        <v>33</v>
      </c>
      <c r="AM65" t="e">
        <v>#VALUE!</v>
      </c>
      <c r="AO65" t="e">
        <v>#VALUE!</v>
      </c>
    </row>
    <row r="66" spans="2:41" ht="16" x14ac:dyDescent="0.2">
      <c r="B66" t="s">
        <v>29</v>
      </c>
      <c r="C66" t="str">
        <f t="shared" si="17"/>
        <v>At4</v>
      </c>
      <c r="D66">
        <f>C$31</f>
        <v>7</v>
      </c>
      <c r="E66">
        <f t="shared" si="18"/>
        <v>160000000</v>
      </c>
      <c r="G66">
        <f>((D67-D66)*(E67-E66))/2+(D67-D66)*E66</f>
        <v>145000000</v>
      </c>
      <c r="N66" s="42"/>
      <c r="AI66" t="s">
        <v>31</v>
      </c>
      <c r="AJ66" t="s">
        <v>11</v>
      </c>
      <c r="AK66">
        <v>2</v>
      </c>
      <c r="AL66" t="s">
        <v>33</v>
      </c>
      <c r="AM66" t="e">
        <v>#VALUE!</v>
      </c>
      <c r="AO66" t="e">
        <v>#VALUE!</v>
      </c>
    </row>
    <row r="67" spans="2:41" ht="16" x14ac:dyDescent="0.2">
      <c r="B67" t="s">
        <v>29</v>
      </c>
      <c r="C67" t="str">
        <f t="shared" si="17"/>
        <v>At4</v>
      </c>
      <c r="D67">
        <f>C$32</f>
        <v>8</v>
      </c>
      <c r="E67">
        <f t="shared" si="18"/>
        <v>130000000</v>
      </c>
      <c r="N67" s="42"/>
      <c r="AI67" t="s">
        <v>31</v>
      </c>
      <c r="AJ67" t="s">
        <v>11</v>
      </c>
      <c r="AK67">
        <v>3</v>
      </c>
      <c r="AL67" t="s">
        <v>33</v>
      </c>
      <c r="AM67" t="e">
        <v>#VALUE!</v>
      </c>
      <c r="AO67" t="e">
        <v>#VALUE!</v>
      </c>
    </row>
    <row r="68" spans="2:41" ht="16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34000</v>
      </c>
      <c r="F68">
        <f>(E69-E68)</f>
        <v>-31700</v>
      </c>
      <c r="G68">
        <f>((D69-D68)*(E69-E68))/2+(D69-D68)*E68</f>
        <v>18150</v>
      </c>
      <c r="N68" s="42"/>
      <c r="AI68" t="s">
        <v>31</v>
      </c>
      <c r="AJ68" t="s">
        <v>11</v>
      </c>
      <c r="AK68">
        <v>6</v>
      </c>
      <c r="AL68" t="s">
        <v>33</v>
      </c>
      <c r="AM68" t="e">
        <v>#VALUE!</v>
      </c>
      <c r="AO68" t="e">
        <v>#VALUE!</v>
      </c>
    </row>
    <row r="69" spans="2:41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1">H27</f>
        <v>2300</v>
      </c>
      <c r="F69">
        <f>(E71-E69)</f>
        <v>2297700</v>
      </c>
      <c r="G69">
        <f>((D71-D69)*(E71-E69))/2+(D71-D69)*E69</f>
        <v>2302300</v>
      </c>
      <c r="AI69" t="s">
        <v>31</v>
      </c>
      <c r="AJ69" t="s">
        <v>11</v>
      </c>
      <c r="AK69">
        <v>7</v>
      </c>
      <c r="AL69" t="s">
        <v>33</v>
      </c>
      <c r="AM69" t="e">
        <v>#VALUE!</v>
      </c>
      <c r="AO69" t="e">
        <v>#VALUE!</v>
      </c>
    </row>
    <row r="70" spans="2:41" x14ac:dyDescent="0.2">
      <c r="B70" t="s">
        <v>29</v>
      </c>
      <c r="C70" t="str">
        <f t="shared" si="20"/>
        <v>Ct1</v>
      </c>
      <c r="D70" t="s">
        <v>33</v>
      </c>
      <c r="E70" t="str">
        <f t="shared" ref="E70" si="22">D56</f>
        <v>NA</v>
      </c>
      <c r="G70">
        <f>((D72-D71)*(E72-E71))/2+(D72-D71)*E71</f>
        <v>7800000</v>
      </c>
      <c r="AI70" t="s">
        <v>31</v>
      </c>
      <c r="AJ70" t="s">
        <v>11</v>
      </c>
      <c r="AK70">
        <v>8</v>
      </c>
      <c r="AL70">
        <v>7.4</v>
      </c>
      <c r="AM70">
        <v>103.73831775700937</v>
      </c>
    </row>
    <row r="71" spans="2:41" x14ac:dyDescent="0.2">
      <c r="B71" t="s">
        <v>29</v>
      </c>
      <c r="C71" t="str">
        <f t="shared" si="20"/>
        <v>Ct1</v>
      </c>
      <c r="D71">
        <f>C$29</f>
        <v>3</v>
      </c>
      <c r="E71">
        <f t="shared" si="21"/>
        <v>2300000</v>
      </c>
      <c r="G71">
        <f>((D72-D71)*(E72-E71))/2+(D72-D71)*E71</f>
        <v>7800000</v>
      </c>
      <c r="AI71" t="s">
        <v>32</v>
      </c>
      <c r="AJ71" t="s">
        <v>12</v>
      </c>
      <c r="AK71">
        <v>0</v>
      </c>
      <c r="AL71">
        <v>7.3999999999999995</v>
      </c>
      <c r="AM71">
        <v>100</v>
      </c>
      <c r="AO71">
        <v>99.078341013824883</v>
      </c>
    </row>
    <row r="72" spans="2:41" x14ac:dyDescent="0.2">
      <c r="B72" t="s">
        <v>29</v>
      </c>
      <c r="C72" t="str">
        <f t="shared" si="20"/>
        <v>Ct1</v>
      </c>
      <c r="D72">
        <f>C$30</f>
        <v>6</v>
      </c>
      <c r="E72">
        <f t="shared" si="21"/>
        <v>2900000</v>
      </c>
      <c r="G72">
        <f>((D73-D72)*(E73-E72))/2+(D73-D72)*E72</f>
        <v>2950000</v>
      </c>
      <c r="AI72" t="s">
        <v>32</v>
      </c>
      <c r="AJ72" t="s">
        <v>12</v>
      </c>
      <c r="AK72">
        <v>1</v>
      </c>
      <c r="AL72">
        <v>7.1</v>
      </c>
      <c r="AM72">
        <v>98.156682027649765</v>
      </c>
      <c r="AO72">
        <v>98.8446961540118</v>
      </c>
    </row>
    <row r="73" spans="2:41" x14ac:dyDescent="0.2">
      <c r="B73" t="s">
        <v>29</v>
      </c>
      <c r="C73" t="str">
        <f t="shared" si="20"/>
        <v>Ct1</v>
      </c>
      <c r="D73">
        <f>C$31</f>
        <v>7</v>
      </c>
      <c r="E73">
        <f t="shared" si="21"/>
        <v>3000000</v>
      </c>
      <c r="G73">
        <f>((D74-D73)*(E74-E73))/2+(D74-D73)*E73</f>
        <v>3200000</v>
      </c>
      <c r="AI73" t="s">
        <v>32</v>
      </c>
      <c r="AJ73" t="s">
        <v>12</v>
      </c>
      <c r="AK73">
        <v>2</v>
      </c>
      <c r="AL73">
        <v>7.1</v>
      </c>
      <c r="AM73">
        <v>99.532710280373834</v>
      </c>
      <c r="AO73">
        <v>100.0022041967907</v>
      </c>
    </row>
    <row r="74" spans="2:41" x14ac:dyDescent="0.2">
      <c r="B74" t="s">
        <v>29</v>
      </c>
      <c r="C74" t="str">
        <f t="shared" si="20"/>
        <v>Ct1</v>
      </c>
      <c r="D74">
        <f>C$32</f>
        <v>8</v>
      </c>
      <c r="E74">
        <f t="shared" si="21"/>
        <v>3400000</v>
      </c>
      <c r="AI74" t="s">
        <v>32</v>
      </c>
      <c r="AJ74" t="s">
        <v>12</v>
      </c>
      <c r="AK74">
        <v>3</v>
      </c>
      <c r="AL74">
        <v>7.1</v>
      </c>
      <c r="AM74">
        <v>100.47169811320755</v>
      </c>
      <c r="AO74">
        <v>297.90380885205434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34000</v>
      </c>
      <c r="F75">
        <f>(E76-E75)</f>
        <v>-28600</v>
      </c>
      <c r="G75">
        <f>((D76-D75)*(E76-E75))/2+(D76-D75)*E75</f>
        <v>19700</v>
      </c>
      <c r="AI75" t="s">
        <v>32</v>
      </c>
      <c r="AJ75" t="s">
        <v>12</v>
      </c>
      <c r="AK75">
        <v>6</v>
      </c>
      <c r="AL75">
        <v>7</v>
      </c>
      <c r="AM75">
        <v>98.130841121495337</v>
      </c>
      <c r="AO75">
        <v>97.902629863073244</v>
      </c>
    </row>
    <row r="76" spans="2:41" x14ac:dyDescent="0.2">
      <c r="B76" t="s">
        <v>29</v>
      </c>
      <c r="C76" t="str">
        <f t="shared" ref="C76:C81" si="23">$I$24</f>
        <v>Ct2</v>
      </c>
      <c r="D76">
        <f>$C$27</f>
        <v>1</v>
      </c>
      <c r="E76">
        <f t="shared" ref="E76:E81" si="24">I27</f>
        <v>5400</v>
      </c>
      <c r="F76">
        <f>(E78-E76)</f>
        <v>3094600</v>
      </c>
      <c r="G76">
        <f>((D78-D76)*(E78-E76))/2+(D78-D76)*E76</f>
        <v>3105400</v>
      </c>
      <c r="AI76" t="s">
        <v>32</v>
      </c>
      <c r="AJ76" t="s">
        <v>12</v>
      </c>
      <c r="AK76">
        <v>7</v>
      </c>
      <c r="AL76">
        <v>7</v>
      </c>
      <c r="AM76">
        <v>97.674418604651152</v>
      </c>
      <c r="AO76">
        <v>97.201695283633995</v>
      </c>
    </row>
    <row r="77" spans="2:41" x14ac:dyDescent="0.2">
      <c r="B77" t="s">
        <v>29</v>
      </c>
      <c r="C77" t="str">
        <f t="shared" si="23"/>
        <v>Ct2</v>
      </c>
      <c r="D77" t="s">
        <v>33</v>
      </c>
      <c r="E77" t="str">
        <f t="shared" ref="E77" si="25">D63</f>
        <v>NA</v>
      </c>
      <c r="G77">
        <f>((D79-D78)*(E79-E78))/2+(D79-D78)*E78</f>
        <v>10800000</v>
      </c>
      <c r="AI77" t="s">
        <v>32</v>
      </c>
      <c r="AJ77" t="s">
        <v>12</v>
      </c>
      <c r="AK77">
        <v>8</v>
      </c>
      <c r="AL77">
        <v>6.9</v>
      </c>
      <c r="AM77">
        <v>96.728971962616839</v>
      </c>
    </row>
    <row r="78" spans="2:41" x14ac:dyDescent="0.2">
      <c r="B78" t="s">
        <v>29</v>
      </c>
      <c r="C78" t="str">
        <f t="shared" si="23"/>
        <v>Ct2</v>
      </c>
      <c r="D78">
        <f>C$29</f>
        <v>3</v>
      </c>
      <c r="E78">
        <f t="shared" si="24"/>
        <v>3100000</v>
      </c>
      <c r="G78">
        <f>((D79-D78)*(E79-E78))/2+(D79-D78)*E78</f>
        <v>10800000</v>
      </c>
      <c r="AI78" t="s">
        <v>32</v>
      </c>
      <c r="AJ78" t="s">
        <v>13</v>
      </c>
      <c r="AK78">
        <v>0</v>
      </c>
      <c r="AL78">
        <v>7.3999999999999995</v>
      </c>
      <c r="AM78">
        <v>100</v>
      </c>
      <c r="AO78">
        <v>99.078341013824883</v>
      </c>
    </row>
    <row r="79" spans="2:41" x14ac:dyDescent="0.2">
      <c r="B79" t="s">
        <v>29</v>
      </c>
      <c r="C79" t="str">
        <f t="shared" si="23"/>
        <v>Ct2</v>
      </c>
      <c r="D79">
        <f>C$30</f>
        <v>6</v>
      </c>
      <c r="E79">
        <f t="shared" si="24"/>
        <v>4100000</v>
      </c>
      <c r="G79">
        <f>((D80-D79)*(E80-E79))/2+(D80-D79)*E79</f>
        <v>3600000</v>
      </c>
      <c r="AI79" t="s">
        <v>32</v>
      </c>
      <c r="AJ79" t="s">
        <v>13</v>
      </c>
      <c r="AK79">
        <v>1</v>
      </c>
      <c r="AL79">
        <v>7.1</v>
      </c>
      <c r="AM79">
        <v>98.156682027649765</v>
      </c>
      <c r="AO79">
        <v>98.143761574572551</v>
      </c>
    </row>
    <row r="80" spans="2:41" x14ac:dyDescent="0.2">
      <c r="B80" t="s">
        <v>29</v>
      </c>
      <c r="C80" t="str">
        <f t="shared" si="23"/>
        <v>Ct2</v>
      </c>
      <c r="D80">
        <f>C$31</f>
        <v>7</v>
      </c>
      <c r="E80">
        <f t="shared" si="24"/>
        <v>3100000</v>
      </c>
      <c r="G80">
        <f>((D81-D80)*(E81-E80))/2+(D81-D80)*E80</f>
        <v>2750000</v>
      </c>
      <c r="AI80" t="s">
        <v>32</v>
      </c>
      <c r="AJ80" t="s">
        <v>13</v>
      </c>
      <c r="AK80">
        <v>2</v>
      </c>
      <c r="AL80">
        <v>7</v>
      </c>
      <c r="AM80">
        <v>98.130841121495337</v>
      </c>
      <c r="AO80">
        <v>99.301269617351437</v>
      </c>
    </row>
    <row r="81" spans="2:41" x14ac:dyDescent="0.2">
      <c r="B81" t="s">
        <v>29</v>
      </c>
      <c r="C81" t="str">
        <f t="shared" si="23"/>
        <v>Ct2</v>
      </c>
      <c r="D81">
        <f>C$32</f>
        <v>8</v>
      </c>
      <c r="E81">
        <f t="shared" si="24"/>
        <v>2400000</v>
      </c>
      <c r="AI81" t="s">
        <v>32</v>
      </c>
      <c r="AJ81" t="s">
        <v>13</v>
      </c>
      <c r="AK81">
        <v>3</v>
      </c>
      <c r="AL81">
        <v>7.1</v>
      </c>
      <c r="AM81">
        <v>100.47169811320755</v>
      </c>
      <c r="AO81">
        <v>295.80100511373661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34000</v>
      </c>
      <c r="F82">
        <f>(E83-E82)</f>
        <v>-30800</v>
      </c>
      <c r="G82">
        <f>((D83-D82)*(E83-E82))/2+(D83-D82)*E82</f>
        <v>18600</v>
      </c>
      <c r="AI82" t="s">
        <v>32</v>
      </c>
      <c r="AJ82" t="s">
        <v>13</v>
      </c>
      <c r="AK82">
        <v>6</v>
      </c>
      <c r="AL82">
        <v>6.9</v>
      </c>
      <c r="AM82">
        <v>96.728971962616839</v>
      </c>
      <c r="AO82">
        <v>97.201695283633995</v>
      </c>
    </row>
    <row r="83" spans="2:41" x14ac:dyDescent="0.2">
      <c r="B83" t="s">
        <v>29</v>
      </c>
      <c r="C83" t="str">
        <f t="shared" ref="C83:C88" si="26">$J$24</f>
        <v>Ct3</v>
      </c>
      <c r="D83">
        <f>$C$27</f>
        <v>1</v>
      </c>
      <c r="E83">
        <f t="shared" ref="E83:E88" si="27">J27</f>
        <v>3200</v>
      </c>
      <c r="F83">
        <f>(E85-E83)</f>
        <v>3596800</v>
      </c>
      <c r="G83">
        <f>((D85-D83)*(E85-E83))/2+(D85-D83)*E83</f>
        <v>3603200</v>
      </c>
      <c r="AI83" t="s">
        <v>32</v>
      </c>
      <c r="AJ83" t="s">
        <v>13</v>
      </c>
      <c r="AK83">
        <v>7</v>
      </c>
      <c r="AL83">
        <v>7</v>
      </c>
      <c r="AM83">
        <v>97.674418604651152</v>
      </c>
      <c r="AO83">
        <v>97.201695283633995</v>
      </c>
    </row>
    <row r="84" spans="2:41" x14ac:dyDescent="0.2">
      <c r="B84" t="s">
        <v>29</v>
      </c>
      <c r="C84" t="str">
        <f t="shared" si="26"/>
        <v>Ct3</v>
      </c>
      <c r="D84" t="s">
        <v>33</v>
      </c>
      <c r="E84" t="str">
        <f t="shared" ref="E84" si="28">D70</f>
        <v>NA</v>
      </c>
      <c r="G84">
        <f>((D86-D85)*(E86-E85))/2+(D86-D85)*E85</f>
        <v>8850000</v>
      </c>
      <c r="AI84" t="s">
        <v>32</v>
      </c>
      <c r="AJ84" t="s">
        <v>13</v>
      </c>
      <c r="AK84">
        <v>8</v>
      </c>
      <c r="AL84">
        <v>6.9</v>
      </c>
      <c r="AM84">
        <v>96.728971962616839</v>
      </c>
    </row>
    <row r="85" spans="2:41" x14ac:dyDescent="0.2">
      <c r="B85" t="s">
        <v>29</v>
      </c>
      <c r="C85" t="str">
        <f t="shared" si="26"/>
        <v>Ct3</v>
      </c>
      <c r="D85">
        <f>C$29</f>
        <v>3</v>
      </c>
      <c r="E85">
        <f t="shared" si="27"/>
        <v>3600000</v>
      </c>
      <c r="G85">
        <f>((D86-D85)*(E86-E85))/2+(D86-D85)*E85</f>
        <v>8850000</v>
      </c>
      <c r="AI85" t="s">
        <v>32</v>
      </c>
      <c r="AJ85" t="s">
        <v>14</v>
      </c>
      <c r="AK85">
        <v>0</v>
      </c>
      <c r="AL85">
        <v>7.3999999999999995</v>
      </c>
      <c r="AM85">
        <v>100</v>
      </c>
      <c r="AO85">
        <v>99.078341013824883</v>
      </c>
    </row>
    <row r="86" spans="2:41" x14ac:dyDescent="0.2">
      <c r="B86" t="s">
        <v>29</v>
      </c>
      <c r="C86" t="str">
        <f t="shared" si="26"/>
        <v>Ct3</v>
      </c>
      <c r="D86">
        <f>C$30</f>
        <v>6</v>
      </c>
      <c r="E86">
        <f t="shared" si="27"/>
        <v>2300000</v>
      </c>
      <c r="G86">
        <f>((D87-D86)*(E87-E86))/2+(D87-D86)*E86</f>
        <v>2500000</v>
      </c>
      <c r="AI86" t="s">
        <v>32</v>
      </c>
      <c r="AJ86" t="s">
        <v>14</v>
      </c>
      <c r="AK86">
        <v>1</v>
      </c>
      <c r="AL86">
        <v>7.1</v>
      </c>
      <c r="AM86">
        <v>98.156682027649765</v>
      </c>
      <c r="AO86">
        <v>98.143761574572551</v>
      </c>
    </row>
    <row r="87" spans="2:41" x14ac:dyDescent="0.2">
      <c r="B87" t="s">
        <v>29</v>
      </c>
      <c r="C87" t="str">
        <f t="shared" si="26"/>
        <v>Ct3</v>
      </c>
      <c r="D87">
        <f>C$31</f>
        <v>7</v>
      </c>
      <c r="E87">
        <f t="shared" si="27"/>
        <v>2700000</v>
      </c>
      <c r="G87">
        <f>((D88-D87)*(E88-E87))/2+(D88-D87)*E87</f>
        <v>3250000</v>
      </c>
      <c r="AI87" t="s">
        <v>32</v>
      </c>
      <c r="AJ87" t="s">
        <v>14</v>
      </c>
      <c r="AK87">
        <v>2</v>
      </c>
      <c r="AL87">
        <v>7</v>
      </c>
      <c r="AM87">
        <v>98.130841121495337</v>
      </c>
      <c r="AO87">
        <v>97.886175277728796</v>
      </c>
    </row>
    <row r="88" spans="2:41" x14ac:dyDescent="0.2">
      <c r="B88" t="s">
        <v>29</v>
      </c>
      <c r="C88" t="str">
        <f t="shared" si="26"/>
        <v>Ct3</v>
      </c>
      <c r="D88">
        <f>C$32</f>
        <v>8</v>
      </c>
      <c r="E88">
        <f t="shared" si="27"/>
        <v>3800000</v>
      </c>
      <c r="AI88" t="s">
        <v>32</v>
      </c>
      <c r="AJ88" t="s">
        <v>14</v>
      </c>
      <c r="AK88">
        <v>3</v>
      </c>
      <c r="AL88">
        <v>6.9</v>
      </c>
      <c r="AM88">
        <v>97.64150943396227</v>
      </c>
      <c r="AO88">
        <v>291.55572209486866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34000</v>
      </c>
      <c r="F89">
        <f>(E90-E89)</f>
        <v>-31100</v>
      </c>
      <c r="G89">
        <f>((D90-D89)*(E90-E89))/2+(D90-D89)*E89</f>
        <v>18450</v>
      </c>
      <c r="AI89" t="s">
        <v>32</v>
      </c>
      <c r="AJ89" t="s">
        <v>14</v>
      </c>
      <c r="AK89">
        <v>6</v>
      </c>
      <c r="AL89">
        <v>6.9</v>
      </c>
      <c r="AM89">
        <v>96.728971962616839</v>
      </c>
      <c r="AO89">
        <v>95.806346446424698</v>
      </c>
    </row>
    <row r="90" spans="2:41" x14ac:dyDescent="0.2">
      <c r="B90" t="s">
        <v>29</v>
      </c>
      <c r="C90" t="str">
        <f t="shared" ref="C90:C95" si="29">$K$24</f>
        <v>Ct4</v>
      </c>
      <c r="D90">
        <f>$C$27</f>
        <v>1</v>
      </c>
      <c r="E90">
        <f t="shared" ref="E90:E95" si="30">K27</f>
        <v>2900</v>
      </c>
      <c r="F90">
        <f>(E92-E90)</f>
        <v>1797100</v>
      </c>
      <c r="G90">
        <f>((D92-D90)*(E92-E90))/2+(D92-D90)*E90</f>
        <v>1802900</v>
      </c>
      <c r="AI90" t="s">
        <v>32</v>
      </c>
      <c r="AJ90" t="s">
        <v>14</v>
      </c>
      <c r="AK90">
        <v>7</v>
      </c>
      <c r="AL90">
        <v>6.8</v>
      </c>
      <c r="AM90">
        <v>94.883720930232556</v>
      </c>
      <c r="AO90">
        <v>96.507281025863946</v>
      </c>
    </row>
    <row r="91" spans="2:41" x14ac:dyDescent="0.2">
      <c r="B91" t="s">
        <v>29</v>
      </c>
      <c r="C91" t="str">
        <f t="shared" si="29"/>
        <v>Ct4</v>
      </c>
      <c r="D91" t="s">
        <v>33</v>
      </c>
      <c r="E91" t="str">
        <f t="shared" ref="E91" si="31">D77</f>
        <v>NA</v>
      </c>
      <c r="G91">
        <f>((D93-D92)*(E93-E92))/2+(D93-D92)*E92</f>
        <v>8400000</v>
      </c>
      <c r="AI91" t="s">
        <v>32</v>
      </c>
      <c r="AJ91" t="s">
        <v>14</v>
      </c>
      <c r="AK91">
        <v>8</v>
      </c>
      <c r="AL91">
        <v>7</v>
      </c>
      <c r="AM91">
        <v>98.130841121495337</v>
      </c>
    </row>
    <row r="92" spans="2:41" x14ac:dyDescent="0.2">
      <c r="B92" t="s">
        <v>29</v>
      </c>
      <c r="C92" t="str">
        <f t="shared" si="29"/>
        <v>Ct4</v>
      </c>
      <c r="D92">
        <f>C$29</f>
        <v>3</v>
      </c>
      <c r="E92">
        <f t="shared" si="30"/>
        <v>1800000</v>
      </c>
      <c r="G92">
        <f>((D93-D92)*(E93-E92))/2+(D93-D92)*E92</f>
        <v>8400000</v>
      </c>
      <c r="AI92" t="s">
        <v>32</v>
      </c>
      <c r="AJ92" t="s">
        <v>15</v>
      </c>
      <c r="AK92">
        <v>0</v>
      </c>
      <c r="AL92" t="s">
        <v>33</v>
      </c>
      <c r="AM92" t="e">
        <v>#VALUE!</v>
      </c>
      <c r="AO92" t="e">
        <v>#VALUE!</v>
      </c>
    </row>
    <row r="93" spans="2:41" x14ac:dyDescent="0.2">
      <c r="B93" t="s">
        <v>29</v>
      </c>
      <c r="C93" t="str">
        <f t="shared" si="29"/>
        <v>Ct4</v>
      </c>
      <c r="D93">
        <f>C$30</f>
        <v>6</v>
      </c>
      <c r="E93">
        <f t="shared" si="30"/>
        <v>3800000</v>
      </c>
      <c r="G93">
        <f>((D94-D93)*(E94-E93))/2+(D94-D93)*E93</f>
        <v>3350000</v>
      </c>
      <c r="AI93" t="s">
        <v>32</v>
      </c>
      <c r="AJ93" t="s">
        <v>15</v>
      </c>
      <c r="AK93">
        <v>1</v>
      </c>
      <c r="AL93" t="s">
        <v>33</v>
      </c>
      <c r="AM93" t="e">
        <v>#VALUE!</v>
      </c>
      <c r="AO93" t="e">
        <v>#VALUE!</v>
      </c>
    </row>
    <row r="94" spans="2:41" x14ac:dyDescent="0.2">
      <c r="B94" t="s">
        <v>29</v>
      </c>
      <c r="C94" t="str">
        <f t="shared" si="29"/>
        <v>Ct4</v>
      </c>
      <c r="D94">
        <f>C$31</f>
        <v>7</v>
      </c>
      <c r="E94">
        <f t="shared" si="30"/>
        <v>2900000</v>
      </c>
      <c r="G94">
        <f>((D95-D94)*(E95-E94))/2+(D95-D94)*E94</f>
        <v>3200000</v>
      </c>
      <c r="AI94" t="s">
        <v>32</v>
      </c>
      <c r="AJ94" t="s">
        <v>15</v>
      </c>
      <c r="AK94">
        <v>2</v>
      </c>
      <c r="AL94" t="s">
        <v>33</v>
      </c>
      <c r="AM94" t="e">
        <v>#VALUE!</v>
      </c>
      <c r="AO94" t="e">
        <v>#VALUE!</v>
      </c>
    </row>
    <row r="95" spans="2:41" x14ac:dyDescent="0.2">
      <c r="B95" t="s">
        <v>29</v>
      </c>
      <c r="C95" t="str">
        <f t="shared" si="29"/>
        <v>Ct4</v>
      </c>
      <c r="D95">
        <f>C$32</f>
        <v>8</v>
      </c>
      <c r="E95">
        <f t="shared" si="30"/>
        <v>3500000</v>
      </c>
      <c r="AI95" t="s">
        <v>32</v>
      </c>
      <c r="AJ95" t="s">
        <v>15</v>
      </c>
      <c r="AK95">
        <v>3</v>
      </c>
      <c r="AL95" t="s">
        <v>33</v>
      </c>
      <c r="AM95" t="e">
        <v>#VALUE!</v>
      </c>
      <c r="AO95" t="e">
        <v>#VALUE!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1300000</v>
      </c>
      <c r="F96">
        <f>(E97-E96)</f>
        <v>2100000</v>
      </c>
      <c r="G96">
        <f>((D97-D96)*(E97-E96))/2+(D97-D96)*E96</f>
        <v>2350000</v>
      </c>
      <c r="AI96" t="s">
        <v>32</v>
      </c>
      <c r="AJ96" t="s">
        <v>15</v>
      </c>
      <c r="AK96">
        <v>6</v>
      </c>
      <c r="AL96" t="s">
        <v>33</v>
      </c>
      <c r="AM96" t="e">
        <v>#VALUE!</v>
      </c>
      <c r="AO96" t="e">
        <v>#VALUE!</v>
      </c>
    </row>
    <row r="97" spans="2:41" x14ac:dyDescent="0.2">
      <c r="B97" t="s">
        <v>30</v>
      </c>
      <c r="C97" t="str">
        <f t="shared" ref="C97:C102" si="32">$L$24</f>
        <v>At(Ct)1</v>
      </c>
      <c r="D97">
        <f>$C$27</f>
        <v>1</v>
      </c>
      <c r="E97">
        <f t="shared" ref="E97:E102" si="33">L27</f>
        <v>3400000</v>
      </c>
      <c r="F97">
        <f>(E99-E97)</f>
        <v>96600000</v>
      </c>
      <c r="G97">
        <f>((D99-D97)*(E99-E97))/2+(D99-D97)*E97</f>
        <v>103400000</v>
      </c>
      <c r="AI97" t="s">
        <v>32</v>
      </c>
      <c r="AJ97" t="s">
        <v>15</v>
      </c>
      <c r="AK97">
        <v>7</v>
      </c>
      <c r="AL97" t="s">
        <v>33</v>
      </c>
      <c r="AM97" t="e">
        <v>#VALUE!</v>
      </c>
      <c r="AO97" t="e">
        <v>#VALUE!</v>
      </c>
    </row>
    <row r="98" spans="2:41" x14ac:dyDescent="0.2">
      <c r="B98" t="s">
        <v>30</v>
      </c>
      <c r="C98" t="str">
        <f t="shared" si="32"/>
        <v>At(Ct)1</v>
      </c>
      <c r="D98" t="s">
        <v>33</v>
      </c>
      <c r="E98" t="str">
        <f t="shared" ref="E98" si="34">D84</f>
        <v>NA</v>
      </c>
      <c r="G98">
        <f>((D100-D99)*(E100-E99))/2+(D100-D99)*E99</f>
        <v>285000000</v>
      </c>
      <c r="AI98" t="s">
        <v>32</v>
      </c>
      <c r="AJ98" t="s">
        <v>15</v>
      </c>
      <c r="AK98">
        <v>8</v>
      </c>
      <c r="AL98" t="s">
        <v>33</v>
      </c>
      <c r="AM98" t="e">
        <v>#VALUE!</v>
      </c>
    </row>
    <row r="99" spans="2:41" x14ac:dyDescent="0.2">
      <c r="B99" t="s">
        <v>30</v>
      </c>
      <c r="C99" t="str">
        <f t="shared" si="32"/>
        <v>At(Ct)1</v>
      </c>
      <c r="D99">
        <f>C$29</f>
        <v>3</v>
      </c>
      <c r="E99">
        <f t="shared" si="33"/>
        <v>100000000</v>
      </c>
      <c r="G99">
        <f>((D100-D99)*(E100-E99))/2+(D100-D99)*E99</f>
        <v>285000000</v>
      </c>
      <c r="AI99" t="s">
        <v>130</v>
      </c>
      <c r="AJ99" t="s">
        <v>90</v>
      </c>
      <c r="AK99">
        <v>0</v>
      </c>
      <c r="AL99">
        <v>7.3999999999999995</v>
      </c>
      <c r="AM99">
        <v>100</v>
      </c>
      <c r="AO99">
        <v>99.769585253456228</v>
      </c>
    </row>
    <row r="100" spans="2:41" x14ac:dyDescent="0.2">
      <c r="B100" t="s">
        <v>30</v>
      </c>
      <c r="C100" t="str">
        <f t="shared" si="32"/>
        <v>At(Ct)1</v>
      </c>
      <c r="D100">
        <f>C$30</f>
        <v>6</v>
      </c>
      <c r="E100">
        <f t="shared" si="33"/>
        <v>90000000</v>
      </c>
      <c r="G100">
        <f>((D101-D100)*(E101-E100))/2+(D101-D100)*E100</f>
        <v>65000000</v>
      </c>
      <c r="AI100" t="s">
        <v>130</v>
      </c>
      <c r="AJ100" t="s">
        <v>90</v>
      </c>
      <c r="AK100">
        <v>1</v>
      </c>
      <c r="AL100">
        <v>7.2</v>
      </c>
      <c r="AM100">
        <v>99.539170506912441</v>
      </c>
      <c r="AO100">
        <v>98.835005814203896</v>
      </c>
    </row>
    <row r="101" spans="2:41" x14ac:dyDescent="0.2">
      <c r="B101" t="s">
        <v>30</v>
      </c>
      <c r="C101" t="str">
        <f t="shared" si="32"/>
        <v>At(Ct)1</v>
      </c>
      <c r="D101">
        <f>C$31</f>
        <v>7</v>
      </c>
      <c r="E101">
        <f t="shared" si="33"/>
        <v>40000000</v>
      </c>
      <c r="G101">
        <f>((D102-D101)*(E102-E101))/2+(D102-D101)*E101</f>
        <v>70000000</v>
      </c>
      <c r="AI101" t="s">
        <v>130</v>
      </c>
      <c r="AJ101" t="s">
        <v>90</v>
      </c>
      <c r="AK101">
        <v>2</v>
      </c>
      <c r="AL101">
        <v>7</v>
      </c>
      <c r="AM101">
        <v>98.130841121495337</v>
      </c>
      <c r="AO101">
        <v>97.17862810791749</v>
      </c>
    </row>
    <row r="102" spans="2:41" x14ac:dyDescent="0.2">
      <c r="B102" t="s">
        <v>30</v>
      </c>
      <c r="C102" t="str">
        <f t="shared" si="32"/>
        <v>At(Ct)1</v>
      </c>
      <c r="D102">
        <f>C$32</f>
        <v>8</v>
      </c>
      <c r="E102">
        <f t="shared" si="33"/>
        <v>100000000</v>
      </c>
      <c r="AI102" t="s">
        <v>130</v>
      </c>
      <c r="AJ102" t="s">
        <v>90</v>
      </c>
      <c r="AK102">
        <v>3</v>
      </c>
      <c r="AL102">
        <v>6.8</v>
      </c>
      <c r="AM102">
        <v>96.226415094339629</v>
      </c>
      <c r="AO102">
        <v>274.71345441721036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1300000</v>
      </c>
      <c r="F103">
        <f>(E104-E103)</f>
        <v>2300000</v>
      </c>
      <c r="G103">
        <f>((D104-D103)*(E104-E103))/2+(D104-D103)*E103</f>
        <v>2450000</v>
      </c>
      <c r="AI103" t="s">
        <v>130</v>
      </c>
      <c r="AJ103" t="s">
        <v>90</v>
      </c>
      <c r="AK103">
        <v>6</v>
      </c>
      <c r="AL103">
        <v>6.2</v>
      </c>
      <c r="AM103">
        <v>86.9158878504673</v>
      </c>
      <c r="AO103">
        <v>85.318409041512723</v>
      </c>
    </row>
    <row r="104" spans="2:41" x14ac:dyDescent="0.2">
      <c r="B104" t="s">
        <v>30</v>
      </c>
      <c r="C104" t="str">
        <f t="shared" ref="C104:C109" si="35">$M$24</f>
        <v>At(Ct)2</v>
      </c>
      <c r="D104">
        <f>$C$27</f>
        <v>1</v>
      </c>
      <c r="E104">
        <f t="shared" ref="E104:E109" si="36">M27</f>
        <v>3600000</v>
      </c>
      <c r="F104">
        <f>(E106-E104)</f>
        <v>36400000</v>
      </c>
      <c r="G104">
        <f>((D106-D104)*(E106-E104))/2+(D106-D104)*E104</f>
        <v>43600000</v>
      </c>
      <c r="AI104" t="s">
        <v>130</v>
      </c>
      <c r="AJ104" t="s">
        <v>90</v>
      </c>
      <c r="AK104">
        <v>7</v>
      </c>
      <c r="AL104">
        <v>6</v>
      </c>
      <c r="AM104">
        <v>83.720930232558132</v>
      </c>
      <c r="AO104">
        <v>83.215605303194963</v>
      </c>
    </row>
    <row r="105" spans="2:41" x14ac:dyDescent="0.2">
      <c r="B105" t="s">
        <v>30</v>
      </c>
      <c r="C105" t="str">
        <f t="shared" si="35"/>
        <v>At(Ct)2</v>
      </c>
      <c r="D105" t="s">
        <v>33</v>
      </c>
      <c r="E105" t="str">
        <f t="shared" ref="E105" si="37">D91</f>
        <v>NA</v>
      </c>
      <c r="G105">
        <f>((D107-D106)*(E107-E106))/2+(D107-D106)*E106</f>
        <v>225000000</v>
      </c>
      <c r="AI105" t="s">
        <v>130</v>
      </c>
      <c r="AJ105" t="s">
        <v>90</v>
      </c>
      <c r="AK105">
        <v>8</v>
      </c>
      <c r="AL105">
        <v>5.9</v>
      </c>
      <c r="AM105">
        <v>82.710280373831793</v>
      </c>
    </row>
    <row r="106" spans="2:41" x14ac:dyDescent="0.2">
      <c r="B106" t="s">
        <v>30</v>
      </c>
      <c r="C106" t="str">
        <f t="shared" si="35"/>
        <v>At(Ct)2</v>
      </c>
      <c r="D106">
        <f>C$29</f>
        <v>3</v>
      </c>
      <c r="E106">
        <f t="shared" si="36"/>
        <v>40000000</v>
      </c>
      <c r="G106">
        <f>((D107-D106)*(E107-E106))/2+(D107-D106)*E106</f>
        <v>225000000</v>
      </c>
      <c r="AI106" t="s">
        <v>130</v>
      </c>
      <c r="AJ106" t="s">
        <v>91</v>
      </c>
      <c r="AK106">
        <v>0</v>
      </c>
      <c r="AL106">
        <v>7.3999999999999995</v>
      </c>
      <c r="AM106">
        <v>100</v>
      </c>
      <c r="AO106">
        <v>99.078341013824883</v>
      </c>
    </row>
    <row r="107" spans="2:41" x14ac:dyDescent="0.2">
      <c r="B107" t="s">
        <v>30</v>
      </c>
      <c r="C107" t="str">
        <f t="shared" si="35"/>
        <v>At(Ct)2</v>
      </c>
      <c r="D107">
        <f>C$30</f>
        <v>6</v>
      </c>
      <c r="E107">
        <f t="shared" si="36"/>
        <v>110000000</v>
      </c>
      <c r="G107">
        <f>((D108-D107)*(E108-E107))/2+(D108-D107)*E107</f>
        <v>110000000</v>
      </c>
      <c r="AI107" t="s">
        <v>130</v>
      </c>
      <c r="AJ107" t="s">
        <v>91</v>
      </c>
      <c r="AK107">
        <v>1</v>
      </c>
      <c r="AL107">
        <v>7.1</v>
      </c>
      <c r="AM107">
        <v>98.156682027649765</v>
      </c>
      <c r="AO107">
        <v>96.741892415694039</v>
      </c>
    </row>
    <row r="108" spans="2:41" x14ac:dyDescent="0.2">
      <c r="B108" t="s">
        <v>30</v>
      </c>
      <c r="C108" t="str">
        <f t="shared" si="35"/>
        <v>At(Ct)2</v>
      </c>
      <c r="D108">
        <f>C$31</f>
        <v>7</v>
      </c>
      <c r="E108">
        <f t="shared" si="36"/>
        <v>110000000</v>
      </c>
      <c r="G108">
        <f>((D109-D108)*(E109-E108))/2+(D109-D108)*E108</f>
        <v>110000000</v>
      </c>
      <c r="AI108" t="s">
        <v>130</v>
      </c>
      <c r="AJ108" t="s">
        <v>91</v>
      </c>
      <c r="AK108">
        <v>2</v>
      </c>
      <c r="AL108">
        <v>6.8</v>
      </c>
      <c r="AM108">
        <v>95.327102803738313</v>
      </c>
      <c r="AO108">
        <v>97.191853288661605</v>
      </c>
    </row>
    <row r="109" spans="2:41" x14ac:dyDescent="0.2">
      <c r="B109" t="s">
        <v>30</v>
      </c>
      <c r="C109" t="str">
        <f t="shared" si="35"/>
        <v>At(Ct)2</v>
      </c>
      <c r="D109">
        <f>C$32</f>
        <v>8</v>
      </c>
      <c r="E109">
        <f t="shared" si="36"/>
        <v>110000000</v>
      </c>
      <c r="AI109" t="s">
        <v>130</v>
      </c>
      <c r="AJ109" t="s">
        <v>91</v>
      </c>
      <c r="AK109">
        <v>3</v>
      </c>
      <c r="AL109">
        <v>7</v>
      </c>
      <c r="AM109">
        <v>99.056603773584911</v>
      </c>
      <c r="AO109">
        <v>276.85593369776052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1300000</v>
      </c>
      <c r="F110">
        <f>(E111-E110)</f>
        <v>3800000</v>
      </c>
      <c r="G110">
        <f>((D111-D110)*(E111-E110))/2+(D111-D110)*E110</f>
        <v>3200000</v>
      </c>
      <c r="AI110" t="s">
        <v>130</v>
      </c>
      <c r="AJ110" t="s">
        <v>91</v>
      </c>
      <c r="AK110">
        <v>6</v>
      </c>
      <c r="AL110">
        <v>6.1</v>
      </c>
      <c r="AM110">
        <v>85.514018691588788</v>
      </c>
      <c r="AO110">
        <v>84.61747446207346</v>
      </c>
    </row>
    <row r="111" spans="2:41" x14ac:dyDescent="0.2">
      <c r="B111" t="s">
        <v>30</v>
      </c>
      <c r="C111" t="str">
        <f t="shared" ref="C111:C116" si="38">$N$24</f>
        <v>At(Ct)3</v>
      </c>
      <c r="D111">
        <f>$C$27</f>
        <v>1</v>
      </c>
      <c r="E111">
        <f t="shared" ref="E111:E116" si="39">N27</f>
        <v>5100000</v>
      </c>
      <c r="F111">
        <f>(E113-E111)</f>
        <v>74900000</v>
      </c>
      <c r="G111">
        <f>((D113-D111)*(E113-E111))/2+(D113-D111)*E111</f>
        <v>85100000</v>
      </c>
      <c r="AI111" t="s">
        <v>130</v>
      </c>
      <c r="AJ111" t="s">
        <v>91</v>
      </c>
      <c r="AK111">
        <v>7</v>
      </c>
      <c r="AL111">
        <v>6</v>
      </c>
      <c r="AM111">
        <v>83.720930232558132</v>
      </c>
      <c r="AO111">
        <v>82.5146707237557</v>
      </c>
    </row>
    <row r="112" spans="2:41" x14ac:dyDescent="0.2">
      <c r="B112" t="s">
        <v>30</v>
      </c>
      <c r="C112" t="str">
        <f t="shared" si="38"/>
        <v>At(Ct)3</v>
      </c>
      <c r="D112" t="s">
        <v>33</v>
      </c>
      <c r="E112" t="str">
        <f t="shared" ref="E112" si="40">D98</f>
        <v>NA</v>
      </c>
      <c r="G112">
        <f>((D114-D113)*(E114-E113))/2+(D114-D113)*E113</f>
        <v>255000000</v>
      </c>
      <c r="AI112" t="s">
        <v>130</v>
      </c>
      <c r="AJ112" t="s">
        <v>91</v>
      </c>
      <c r="AK112">
        <v>8</v>
      </c>
      <c r="AL112">
        <v>5.8</v>
      </c>
      <c r="AM112">
        <v>81.308411214953267</v>
      </c>
    </row>
    <row r="113" spans="2:41" x14ac:dyDescent="0.2">
      <c r="B113" t="s">
        <v>30</v>
      </c>
      <c r="C113" t="str">
        <f t="shared" si="38"/>
        <v>At(Ct)3</v>
      </c>
      <c r="D113">
        <f>C$29</f>
        <v>3</v>
      </c>
      <c r="E113">
        <f t="shared" si="39"/>
        <v>80000000</v>
      </c>
      <c r="G113">
        <f>((D114-D113)*(E114-E113))/2+(D114-D113)*E113</f>
        <v>255000000</v>
      </c>
      <c r="AI113" t="s">
        <v>130</v>
      </c>
      <c r="AJ113" t="s">
        <v>92</v>
      </c>
      <c r="AK113">
        <v>0</v>
      </c>
      <c r="AL113">
        <v>7.3999999999999995</v>
      </c>
      <c r="AM113">
        <v>100</v>
      </c>
      <c r="AO113">
        <v>98.387096774193552</v>
      </c>
    </row>
    <row r="114" spans="2:41" x14ac:dyDescent="0.2">
      <c r="B114" t="s">
        <v>30</v>
      </c>
      <c r="C114" t="str">
        <f t="shared" si="38"/>
        <v>At(Ct)3</v>
      </c>
      <c r="D114">
        <f>C$30</f>
        <v>6</v>
      </c>
      <c r="E114">
        <f t="shared" si="39"/>
        <v>90000000</v>
      </c>
      <c r="G114">
        <f>((D115-D114)*(E115-E114))/2+(D115-D114)*E114</f>
        <v>105000000</v>
      </c>
      <c r="AI114" t="s">
        <v>130</v>
      </c>
      <c r="AJ114" t="s">
        <v>92</v>
      </c>
      <c r="AK114">
        <v>1</v>
      </c>
      <c r="AL114">
        <v>7</v>
      </c>
      <c r="AM114">
        <v>96.774193548387103</v>
      </c>
      <c r="AO114">
        <v>96.751582755501971</v>
      </c>
    </row>
    <row r="115" spans="2:41" x14ac:dyDescent="0.2">
      <c r="B115" t="s">
        <v>30</v>
      </c>
      <c r="C115" t="str">
        <f t="shared" si="38"/>
        <v>At(Ct)3</v>
      </c>
      <c r="D115">
        <f>C$31</f>
        <v>7</v>
      </c>
      <c r="E115">
        <f t="shared" si="39"/>
        <v>120000000</v>
      </c>
      <c r="G115">
        <f>((D116-D115)*(E116-E115))/2+(D116-D115)*E115</f>
        <v>120000000</v>
      </c>
      <c r="AI115" t="s">
        <v>130</v>
      </c>
      <c r="AJ115" t="s">
        <v>92</v>
      </c>
      <c r="AK115">
        <v>2</v>
      </c>
      <c r="AL115">
        <v>6.9</v>
      </c>
      <c r="AM115">
        <v>96.728971962616839</v>
      </c>
      <c r="AO115">
        <v>97.185240698289562</v>
      </c>
    </row>
    <row r="116" spans="2:41" x14ac:dyDescent="0.2">
      <c r="B116" t="s">
        <v>30</v>
      </c>
      <c r="C116" t="str">
        <f t="shared" si="38"/>
        <v>At(Ct)3</v>
      </c>
      <c r="D116">
        <f>C$32</f>
        <v>8</v>
      </c>
      <c r="E116">
        <f t="shared" si="39"/>
        <v>120000000</v>
      </c>
      <c r="AI116" t="s">
        <v>130</v>
      </c>
      <c r="AJ116" t="s">
        <v>92</v>
      </c>
      <c r="AK116">
        <v>3</v>
      </c>
      <c r="AL116">
        <v>6.9</v>
      </c>
      <c r="AM116">
        <v>97.64150943396227</v>
      </c>
      <c r="AO116">
        <v>276.83609592664436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1300000</v>
      </c>
      <c r="F117">
        <f>(E118-E117)</f>
        <v>3400000</v>
      </c>
      <c r="G117">
        <f>((D118-D117)*(E118-E117))/2+(D118-D117)*E117</f>
        <v>3000000</v>
      </c>
      <c r="AI117" t="s">
        <v>130</v>
      </c>
      <c r="AJ117" t="s">
        <v>92</v>
      </c>
      <c r="AK117">
        <v>6</v>
      </c>
      <c r="AL117">
        <v>6.2</v>
      </c>
      <c r="AM117">
        <v>86.9158878504673</v>
      </c>
      <c r="AO117">
        <v>84.62073462290806</v>
      </c>
    </row>
    <row r="118" spans="2:41" x14ac:dyDescent="0.2">
      <c r="B118" t="s">
        <v>30</v>
      </c>
      <c r="C118" t="str">
        <f t="shared" ref="C118:C123" si="41">$O$24</f>
        <v>At(Ct)4</v>
      </c>
      <c r="D118">
        <f>$C$27</f>
        <v>1</v>
      </c>
      <c r="E118">
        <f t="shared" ref="E118:E123" si="42">O27</f>
        <v>4700000</v>
      </c>
      <c r="F118">
        <f>(E120-E118)</f>
        <v>115300000</v>
      </c>
      <c r="G118">
        <f>((D120-D118)*(E120-E118))/2+(D120-D118)*E118</f>
        <v>124700000</v>
      </c>
      <c r="AI118" t="s">
        <v>130</v>
      </c>
      <c r="AJ118" t="s">
        <v>92</v>
      </c>
      <c r="AK118">
        <v>7</v>
      </c>
      <c r="AL118">
        <v>5.9</v>
      </c>
      <c r="AM118">
        <v>82.325581395348834</v>
      </c>
      <c r="AO118">
        <v>81.116061725711802</v>
      </c>
    </row>
    <row r="119" spans="2:41" x14ac:dyDescent="0.2">
      <c r="B119" t="s">
        <v>30</v>
      </c>
      <c r="C119" t="str">
        <f t="shared" si="41"/>
        <v>At(Ct)4</v>
      </c>
      <c r="D119" t="s">
        <v>33</v>
      </c>
      <c r="E119" t="str">
        <f t="shared" ref="E119" si="43">D105</f>
        <v>NA</v>
      </c>
      <c r="G119">
        <f>((D121-D120)*(E121-E120))/2+(D121-D120)*E120</f>
        <v>375000000</v>
      </c>
      <c r="AI119" t="s">
        <v>130</v>
      </c>
      <c r="AJ119" t="s">
        <v>92</v>
      </c>
      <c r="AK119">
        <v>8</v>
      </c>
      <c r="AL119">
        <v>5.7</v>
      </c>
      <c r="AM119">
        <v>79.90654205607477</v>
      </c>
    </row>
    <row r="120" spans="2:41" x14ac:dyDescent="0.2">
      <c r="B120" t="s">
        <v>30</v>
      </c>
      <c r="C120" t="str">
        <f t="shared" si="41"/>
        <v>At(Ct)4</v>
      </c>
      <c r="D120">
        <f>C$29</f>
        <v>3</v>
      </c>
      <c r="E120">
        <f t="shared" si="42"/>
        <v>120000000</v>
      </c>
      <c r="G120">
        <f>((D121-D120)*(E121-E120))/2+(D121-D120)*E120</f>
        <v>375000000</v>
      </c>
      <c r="AI120" t="s">
        <v>130</v>
      </c>
      <c r="AJ120" t="s">
        <v>93</v>
      </c>
      <c r="AK120">
        <v>0</v>
      </c>
      <c r="AL120" t="s">
        <v>33</v>
      </c>
      <c r="AM120" t="e">
        <v>#VALUE!</v>
      </c>
      <c r="AO120" t="e">
        <v>#VALUE!</v>
      </c>
    </row>
    <row r="121" spans="2:41" x14ac:dyDescent="0.2">
      <c r="B121" t="s">
        <v>30</v>
      </c>
      <c r="C121" t="str">
        <f t="shared" si="41"/>
        <v>At(Ct)4</v>
      </c>
      <c r="D121">
        <f>C$30</f>
        <v>6</v>
      </c>
      <c r="E121">
        <f t="shared" si="42"/>
        <v>130000000</v>
      </c>
      <c r="G121">
        <f>((D122-D121)*(E122-E121))/2+(D122-D121)*E121</f>
        <v>120000000</v>
      </c>
      <c r="AI121" t="s">
        <v>130</v>
      </c>
      <c r="AJ121" t="s">
        <v>93</v>
      </c>
      <c r="AK121">
        <v>1</v>
      </c>
      <c r="AL121" t="s">
        <v>33</v>
      </c>
      <c r="AM121" t="e">
        <v>#VALUE!</v>
      </c>
      <c r="AO121" t="e">
        <v>#VALUE!</v>
      </c>
    </row>
    <row r="122" spans="2:41" x14ac:dyDescent="0.2">
      <c r="B122" t="s">
        <v>30</v>
      </c>
      <c r="C122" t="str">
        <f t="shared" si="41"/>
        <v>At(Ct)4</v>
      </c>
      <c r="D122">
        <f>C$31</f>
        <v>7</v>
      </c>
      <c r="E122">
        <f t="shared" si="42"/>
        <v>110000000</v>
      </c>
      <c r="G122">
        <f>((D123-D122)*(E123-E122))/2+(D123-D122)*E122</f>
        <v>90000000</v>
      </c>
      <c r="AI122" t="s">
        <v>130</v>
      </c>
      <c r="AJ122" t="s">
        <v>93</v>
      </c>
      <c r="AK122">
        <v>2</v>
      </c>
      <c r="AL122" t="s">
        <v>33</v>
      </c>
      <c r="AM122" t="e">
        <v>#VALUE!</v>
      </c>
      <c r="AO122" t="e">
        <v>#VALUE!</v>
      </c>
    </row>
    <row r="123" spans="2:41" x14ac:dyDescent="0.2">
      <c r="B123" t="s">
        <v>30</v>
      </c>
      <c r="C123" t="str">
        <f t="shared" si="41"/>
        <v>At(Ct)4</v>
      </c>
      <c r="D123">
        <f>C$32</f>
        <v>8</v>
      </c>
      <c r="E123">
        <f t="shared" si="42"/>
        <v>70000000</v>
      </c>
      <c r="AI123" t="s">
        <v>130</v>
      </c>
      <c r="AJ123" t="s">
        <v>93</v>
      </c>
      <c r="AK123">
        <v>3</v>
      </c>
      <c r="AL123" t="s">
        <v>33</v>
      </c>
      <c r="AM123" t="e">
        <v>#VALUE!</v>
      </c>
      <c r="AO123" t="e">
        <v>#VALUE!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34000</v>
      </c>
      <c r="F124">
        <f>(E125-E124)</f>
        <v>-13000</v>
      </c>
      <c r="G124">
        <f>((D125-D124)*(E125-E124))/2+(D125-D124)*E124</f>
        <v>27500</v>
      </c>
      <c r="AI124" t="s">
        <v>130</v>
      </c>
      <c r="AJ124" t="s">
        <v>93</v>
      </c>
      <c r="AK124">
        <v>6</v>
      </c>
      <c r="AL124" t="s">
        <v>33</v>
      </c>
      <c r="AM124" t="e">
        <v>#VALUE!</v>
      </c>
      <c r="AO124" t="e">
        <v>#VALUE!</v>
      </c>
    </row>
    <row r="125" spans="2:41" x14ac:dyDescent="0.2">
      <c r="B125" t="s">
        <v>30</v>
      </c>
      <c r="C125" t="str">
        <f t="shared" ref="C125:C130" si="44">$P$24</f>
        <v>Ct(At)1</v>
      </c>
      <c r="D125">
        <f>$C$27</f>
        <v>1</v>
      </c>
      <c r="E125">
        <f t="shared" ref="E125:E130" si="45">P27</f>
        <v>21000</v>
      </c>
      <c r="F125">
        <f>(E127-E125)</f>
        <v>1879000</v>
      </c>
      <c r="G125">
        <f>((D127-D125)*(E127-E125))/2+(D127-D125)*E125</f>
        <v>1921000</v>
      </c>
      <c r="AI125" t="s">
        <v>130</v>
      </c>
      <c r="AJ125" t="s">
        <v>93</v>
      </c>
      <c r="AK125">
        <v>7</v>
      </c>
      <c r="AL125" t="s">
        <v>33</v>
      </c>
      <c r="AM125" t="e">
        <v>#VALUE!</v>
      </c>
      <c r="AO125" t="e">
        <v>#VALUE!</v>
      </c>
    </row>
    <row r="126" spans="2:41" x14ac:dyDescent="0.2">
      <c r="B126" t="s">
        <v>30</v>
      </c>
      <c r="C126" t="str">
        <f t="shared" si="44"/>
        <v>Ct(At)1</v>
      </c>
      <c r="D126" t="s">
        <v>33</v>
      </c>
      <c r="E126" t="str">
        <f t="shared" ref="E126" si="46">D112</f>
        <v>NA</v>
      </c>
      <c r="G126">
        <f>((D128-D127)*(E128-E127))/2+(D128-D127)*E127</f>
        <v>5100000</v>
      </c>
      <c r="AI126" t="s">
        <v>130</v>
      </c>
      <c r="AJ126" t="s">
        <v>93</v>
      </c>
      <c r="AK126">
        <v>8</v>
      </c>
      <c r="AL126" t="s">
        <v>33</v>
      </c>
      <c r="AM126" t="e">
        <v>#VALUE!</v>
      </c>
    </row>
    <row r="127" spans="2:41" x14ac:dyDescent="0.2">
      <c r="B127" t="s">
        <v>30</v>
      </c>
      <c r="C127" t="str">
        <f t="shared" si="44"/>
        <v>Ct(At)1</v>
      </c>
      <c r="D127">
        <f>C$29</f>
        <v>3</v>
      </c>
      <c r="E127">
        <f t="shared" si="45"/>
        <v>1900000</v>
      </c>
      <c r="G127">
        <f>((D128-D127)*(E128-E127))/2+(D128-D127)*E127</f>
        <v>5100000</v>
      </c>
      <c r="AI127" t="s">
        <v>136</v>
      </c>
      <c r="AJ127" t="s">
        <v>96</v>
      </c>
      <c r="AK127">
        <v>0</v>
      </c>
      <c r="AL127">
        <v>7.3999999999999995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44"/>
        <v>Ct(At)1</v>
      </c>
      <c r="D128">
        <f>C$30</f>
        <v>6</v>
      </c>
      <c r="E128">
        <f t="shared" si="45"/>
        <v>1500000</v>
      </c>
      <c r="G128">
        <f>((D129-D128)*(E129-E128))/2+(D129-D128)*E128</f>
        <v>1800000</v>
      </c>
      <c r="AI128" t="s">
        <v>136</v>
      </c>
      <c r="AJ128" t="s">
        <v>96</v>
      </c>
      <c r="AK128">
        <v>1</v>
      </c>
      <c r="AL128">
        <v>7.2333333333333334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44"/>
        <v>Ct(At)1</v>
      </c>
      <c r="D129">
        <f>C$31</f>
        <v>7</v>
      </c>
      <c r="E129">
        <f t="shared" si="45"/>
        <v>2100000</v>
      </c>
      <c r="G129">
        <f>((D130-D129)*(E130-E129))/2+(D130-D129)*E129</f>
        <v>1550000</v>
      </c>
      <c r="AI129" t="s">
        <v>136</v>
      </c>
      <c r="AJ129" t="s">
        <v>96</v>
      </c>
      <c r="AK129">
        <v>2</v>
      </c>
      <c r="AL129">
        <v>7.1333333333333329</v>
      </c>
      <c r="AM129">
        <v>100</v>
      </c>
      <c r="AO129">
        <v>100</v>
      </c>
    </row>
    <row r="130" spans="2:41" x14ac:dyDescent="0.2">
      <c r="B130" t="s">
        <v>30</v>
      </c>
      <c r="C130" t="str">
        <f t="shared" si="44"/>
        <v>Ct(At)1</v>
      </c>
      <c r="D130">
        <f>C$32</f>
        <v>8</v>
      </c>
      <c r="E130">
        <f t="shared" si="45"/>
        <v>1000000</v>
      </c>
      <c r="AI130" t="s">
        <v>136</v>
      </c>
      <c r="AJ130" t="s">
        <v>96</v>
      </c>
      <c r="AK130">
        <v>3</v>
      </c>
      <c r="AL130">
        <v>7.0666666666666664</v>
      </c>
      <c r="AM130">
        <v>100</v>
      </c>
      <c r="AO130">
        <v>300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34000</v>
      </c>
      <c r="F131">
        <f>(E132-E131)</f>
        <v>-11000</v>
      </c>
      <c r="G131">
        <f>((D132-D131)*(E132-E131))/2+(D132-D131)*E131</f>
        <v>28500</v>
      </c>
      <c r="AI131" t="s">
        <v>136</v>
      </c>
      <c r="AJ131" t="s">
        <v>96</v>
      </c>
      <c r="AK131">
        <v>6</v>
      </c>
      <c r="AL131">
        <v>7.1333333333333329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47">$Q$24</f>
        <v>Ct(At)2</v>
      </c>
      <c r="D132">
        <f>$C$27</f>
        <v>1</v>
      </c>
      <c r="E132">
        <f t="shared" ref="E132:E137" si="48">Q27</f>
        <v>23000</v>
      </c>
      <c r="F132">
        <f>(E134-E132)</f>
        <v>2077000</v>
      </c>
      <c r="G132">
        <f>((D134-D132)*(E134-E132))/2+(D134-D132)*E132</f>
        <v>2123000</v>
      </c>
      <c r="AI132" t="s">
        <v>136</v>
      </c>
      <c r="AJ132" t="s">
        <v>96</v>
      </c>
      <c r="AK132">
        <v>7</v>
      </c>
      <c r="AL132">
        <v>7.166666666666667</v>
      </c>
      <c r="AM132">
        <v>100</v>
      </c>
      <c r="AO132">
        <v>100</v>
      </c>
    </row>
    <row r="133" spans="2:41" x14ac:dyDescent="0.2">
      <c r="B133" t="s">
        <v>30</v>
      </c>
      <c r="C133" t="str">
        <f t="shared" si="47"/>
        <v>Ct(At)2</v>
      </c>
      <c r="D133" t="s">
        <v>33</v>
      </c>
      <c r="E133" t="str">
        <f t="shared" ref="E133" si="49">D119</f>
        <v>NA</v>
      </c>
      <c r="G133">
        <f>((D135-D134)*(E135-E134))/2+(D135-D134)*E134</f>
        <v>7950000</v>
      </c>
      <c r="AI133" t="s">
        <v>136</v>
      </c>
      <c r="AJ133" t="s">
        <v>96</v>
      </c>
      <c r="AK133">
        <v>8</v>
      </c>
      <c r="AL133">
        <v>7.1333333333333329</v>
      </c>
      <c r="AM133">
        <v>100</v>
      </c>
    </row>
    <row r="134" spans="2:41" x14ac:dyDescent="0.2">
      <c r="B134" t="s">
        <v>30</v>
      </c>
      <c r="C134" t="str">
        <f t="shared" si="47"/>
        <v>Ct(At)2</v>
      </c>
      <c r="D134">
        <f>C$29</f>
        <v>3</v>
      </c>
      <c r="E134">
        <f t="shared" si="48"/>
        <v>2100000</v>
      </c>
      <c r="G134">
        <f>((D135-D134)*(E135-E134))/2+(D135-D134)*E134</f>
        <v>7950000</v>
      </c>
    </row>
    <row r="135" spans="2:41" x14ac:dyDescent="0.2">
      <c r="B135" t="s">
        <v>30</v>
      </c>
      <c r="C135" t="str">
        <f t="shared" si="47"/>
        <v>Ct(At)2</v>
      </c>
      <c r="D135">
        <f>C$30</f>
        <v>6</v>
      </c>
      <c r="E135">
        <f t="shared" si="48"/>
        <v>3200000</v>
      </c>
      <c r="G135">
        <f>((D136-D135)*(E136-E135))/2+(D136-D135)*E135</f>
        <v>2400000</v>
      </c>
    </row>
    <row r="136" spans="2:41" x14ac:dyDescent="0.2">
      <c r="B136" t="s">
        <v>30</v>
      </c>
      <c r="C136" t="str">
        <f t="shared" si="47"/>
        <v>Ct(At)2</v>
      </c>
      <c r="D136">
        <f>C$31</f>
        <v>7</v>
      </c>
      <c r="E136">
        <f t="shared" si="48"/>
        <v>1600000</v>
      </c>
      <c r="G136">
        <f>((D137-D136)*(E137-E136))/2+(D137-D136)*E136</f>
        <v>1500000</v>
      </c>
    </row>
    <row r="137" spans="2:41" x14ac:dyDescent="0.2">
      <c r="B137" t="s">
        <v>30</v>
      </c>
      <c r="C137" t="str">
        <f t="shared" si="47"/>
        <v>Ct(At)2</v>
      </c>
      <c r="D137">
        <f>C$32</f>
        <v>8</v>
      </c>
      <c r="E137">
        <f t="shared" si="48"/>
        <v>1400000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34000</v>
      </c>
      <c r="F138">
        <f>(E139-E138)</f>
        <v>-26000</v>
      </c>
      <c r="G138">
        <f>((D139-D138)*(E139-E138))/2+(D139-D138)*E138</f>
        <v>21000</v>
      </c>
    </row>
    <row r="139" spans="2:41" x14ac:dyDescent="0.2">
      <c r="B139" t="s">
        <v>30</v>
      </c>
      <c r="C139" t="str">
        <f t="shared" ref="C139:C144" si="50">$R$24</f>
        <v>Ct(At)3</v>
      </c>
      <c r="D139">
        <f>$C$27</f>
        <v>1</v>
      </c>
      <c r="E139">
        <f t="shared" ref="E139:E144" si="51">R27</f>
        <v>8000</v>
      </c>
      <c r="F139">
        <f>(E141-E139)</f>
        <v>1092000</v>
      </c>
      <c r="G139">
        <f>((D141-D139)*(E141-E139))/2+(D141-D139)*E139</f>
        <v>1108000</v>
      </c>
    </row>
    <row r="140" spans="2:41" x14ac:dyDescent="0.2">
      <c r="B140" t="s">
        <v>30</v>
      </c>
      <c r="C140" t="str">
        <f t="shared" si="50"/>
        <v>Ct(At)3</v>
      </c>
      <c r="D140" t="s">
        <v>33</v>
      </c>
      <c r="E140" t="str">
        <f t="shared" ref="E140" si="52">D126</f>
        <v>NA</v>
      </c>
      <c r="G140">
        <f>((D142-D141)*(E142-E141))/2+(D142-D141)*E141</f>
        <v>4050000</v>
      </c>
    </row>
    <row r="141" spans="2:41" x14ac:dyDescent="0.2">
      <c r="B141" t="s">
        <v>30</v>
      </c>
      <c r="C141" t="str">
        <f t="shared" si="50"/>
        <v>Ct(At)3</v>
      </c>
      <c r="D141">
        <f>C$29</f>
        <v>3</v>
      </c>
      <c r="E141">
        <f t="shared" si="51"/>
        <v>1100000</v>
      </c>
      <c r="G141">
        <f>((D142-D141)*(E142-E141))/2+(D142-D141)*E141</f>
        <v>4050000</v>
      </c>
    </row>
    <row r="142" spans="2:41" x14ac:dyDescent="0.2">
      <c r="B142" t="s">
        <v>30</v>
      </c>
      <c r="C142" t="str">
        <f t="shared" si="50"/>
        <v>Ct(At)3</v>
      </c>
      <c r="D142">
        <f>C$30</f>
        <v>6</v>
      </c>
      <c r="E142">
        <f t="shared" si="51"/>
        <v>1600000</v>
      </c>
      <c r="G142">
        <f>((D143-D142)*(E143-E142))/2+(D143-D142)*E142</f>
        <v>2250000</v>
      </c>
    </row>
    <row r="143" spans="2:41" x14ac:dyDescent="0.2">
      <c r="B143" t="s">
        <v>30</v>
      </c>
      <c r="C143" t="str">
        <f t="shared" si="50"/>
        <v>Ct(At)3</v>
      </c>
      <c r="D143">
        <f>C$31</f>
        <v>7</v>
      </c>
      <c r="E143">
        <f t="shared" si="51"/>
        <v>2900000</v>
      </c>
      <c r="G143">
        <f>((D144-D143)*(E144-E143))/2+(D144-D143)*E143</f>
        <v>2350000</v>
      </c>
    </row>
    <row r="144" spans="2:41" x14ac:dyDescent="0.2">
      <c r="B144" t="s">
        <v>30</v>
      </c>
      <c r="C144" t="str">
        <f t="shared" si="50"/>
        <v>Ct(At)3</v>
      </c>
      <c r="D144">
        <f>C$32</f>
        <v>8</v>
      </c>
      <c r="E144">
        <f t="shared" si="51"/>
        <v>1800000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34000</v>
      </c>
      <c r="F145">
        <f>(E146-E145)</f>
        <v>-29800</v>
      </c>
      <c r="G145">
        <f>((D146-D145)*(E146-E145))/2+(D146-D145)*E145</f>
        <v>19100</v>
      </c>
    </row>
    <row r="146" spans="2:7" x14ac:dyDescent="0.2">
      <c r="B146" t="s">
        <v>30</v>
      </c>
      <c r="C146" t="str">
        <f t="shared" ref="C146:C151" si="53">$S$24</f>
        <v>Ct(At)4</v>
      </c>
      <c r="D146">
        <f>$C$27</f>
        <v>1</v>
      </c>
      <c r="E146">
        <f t="shared" ref="E146:E151" si="54">S27</f>
        <v>4200</v>
      </c>
      <c r="F146">
        <f>(E148-E146)</f>
        <v>1395800</v>
      </c>
      <c r="G146">
        <f>((D148-D146)*(E148-E146))/2+(D148-D146)*E146</f>
        <v>1404200</v>
      </c>
    </row>
    <row r="147" spans="2:7" x14ac:dyDescent="0.2">
      <c r="B147" t="s">
        <v>30</v>
      </c>
      <c r="C147" t="str">
        <f t="shared" si="53"/>
        <v>Ct(At)4</v>
      </c>
      <c r="D147" t="s">
        <v>33</v>
      </c>
      <c r="E147" t="str">
        <f t="shared" ref="E147" si="55">D133</f>
        <v>NA</v>
      </c>
      <c r="G147">
        <f>((D149-D148)*(E149-E148))/2+(D149-D148)*E148</f>
        <v>4050000</v>
      </c>
    </row>
    <row r="148" spans="2:7" x14ac:dyDescent="0.2">
      <c r="B148" t="s">
        <v>30</v>
      </c>
      <c r="C148" t="str">
        <f t="shared" si="53"/>
        <v>Ct(At)4</v>
      </c>
      <c r="D148">
        <f>C$29</f>
        <v>3</v>
      </c>
      <c r="E148">
        <f t="shared" si="54"/>
        <v>1400000</v>
      </c>
      <c r="G148">
        <f>((D149-D148)*(E149-E148))/2+(D149-D148)*E148</f>
        <v>4050000</v>
      </c>
    </row>
    <row r="149" spans="2:7" x14ac:dyDescent="0.2">
      <c r="B149" t="s">
        <v>30</v>
      </c>
      <c r="C149" t="str">
        <f t="shared" si="53"/>
        <v>Ct(At)4</v>
      </c>
      <c r="D149">
        <f>C$30</f>
        <v>6</v>
      </c>
      <c r="E149">
        <f t="shared" si="54"/>
        <v>1300000</v>
      </c>
      <c r="G149">
        <f>((D150-D149)*(E150-E149))/2+(D150-D149)*E149</f>
        <v>1250000</v>
      </c>
    </row>
    <row r="150" spans="2:7" x14ac:dyDescent="0.2">
      <c r="B150" t="s">
        <v>30</v>
      </c>
      <c r="C150" t="str">
        <f t="shared" si="53"/>
        <v>Ct(At)4</v>
      </c>
      <c r="D150">
        <f>C$31</f>
        <v>7</v>
      </c>
      <c r="E150">
        <f t="shared" si="54"/>
        <v>1200000</v>
      </c>
      <c r="G150">
        <f>((D151-D150)*(E151-E150))/2+(D151-D150)*E150</f>
        <v>1700000</v>
      </c>
    </row>
    <row r="151" spans="2:7" x14ac:dyDescent="0.2">
      <c r="B151" t="s">
        <v>30</v>
      </c>
      <c r="C151" t="str">
        <f t="shared" si="53"/>
        <v>Ct(At)4</v>
      </c>
      <c r="D151">
        <f>C$32</f>
        <v>8</v>
      </c>
      <c r="E151">
        <f t="shared" si="54"/>
        <v>2200000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A6E0F-4EA0-7E44-9923-751BFEBF9F22}">
  <dimension ref="A4:BB151"/>
  <sheetViews>
    <sheetView zoomScale="35" workbookViewId="0">
      <selection activeCell="AI4" sqref="AI4:BL157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9" width="11" bestFit="1" customWidth="1"/>
    <col min="21" max="22" width="11.6640625" bestFit="1" customWidth="1"/>
    <col min="29" max="29" width="17.1640625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59</v>
      </c>
      <c r="AK5" t="s">
        <v>60</v>
      </c>
      <c r="AL5" t="s">
        <v>61</v>
      </c>
      <c r="AM5" t="s">
        <v>62</v>
      </c>
      <c r="AN5" t="s">
        <v>63</v>
      </c>
      <c r="AO5" t="s">
        <v>64</v>
      </c>
      <c r="AP5" t="s">
        <v>65</v>
      </c>
      <c r="AQ5" t="s">
        <v>66</v>
      </c>
      <c r="AR5" t="s">
        <v>67</v>
      </c>
      <c r="AS5" t="s">
        <v>68</v>
      </c>
      <c r="AT5" t="s">
        <v>69</v>
      </c>
      <c r="AU5" t="s">
        <v>70</v>
      </c>
      <c r="AV5" t="s">
        <v>71</v>
      </c>
      <c r="AW5" t="s">
        <v>72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73</v>
      </c>
      <c r="AK6">
        <v>7.5333333333333341</v>
      </c>
      <c r="AL6">
        <v>7.5333333333333341</v>
      </c>
      <c r="AM6">
        <v>7.5333333333333341</v>
      </c>
      <c r="AN6">
        <v>7.5333333333333341</v>
      </c>
      <c r="AO6">
        <v>7.5333333333333341</v>
      </c>
      <c r="AP6">
        <v>7.5333333333333341</v>
      </c>
      <c r="AQ6">
        <v>7.5333333333333341</v>
      </c>
      <c r="AR6">
        <v>7.5333333333333341</v>
      </c>
      <c r="AS6">
        <v>7.5333333333333341</v>
      </c>
      <c r="AT6">
        <v>7.5333333333333341</v>
      </c>
      <c r="AU6">
        <v>7.5333333333333341</v>
      </c>
      <c r="AV6">
        <v>7.5333333333333341</v>
      </c>
      <c r="AW6">
        <v>7.5333333333333341</v>
      </c>
      <c r="AX6">
        <v>7.5</v>
      </c>
      <c r="AY6">
        <v>7.6</v>
      </c>
      <c r="AZ6">
        <v>7.5</v>
      </c>
    </row>
    <row r="7" spans="1:52" x14ac:dyDescent="0.2">
      <c r="C7" s="53" t="s">
        <v>0</v>
      </c>
      <c r="D7" s="53">
        <v>13</v>
      </c>
      <c r="E7" s="53">
        <v>13</v>
      </c>
      <c r="F7" s="53">
        <v>13</v>
      </c>
      <c r="G7" s="53">
        <v>13</v>
      </c>
      <c r="H7" s="53">
        <v>34</v>
      </c>
      <c r="I7" s="53">
        <v>34</v>
      </c>
      <c r="J7" s="53">
        <v>34</v>
      </c>
      <c r="K7" s="53">
        <v>34</v>
      </c>
      <c r="L7" s="53">
        <v>13</v>
      </c>
      <c r="M7" s="53">
        <v>13</v>
      </c>
      <c r="N7" s="53">
        <v>13</v>
      </c>
      <c r="O7" s="53">
        <v>13</v>
      </c>
      <c r="P7" s="53">
        <v>34</v>
      </c>
      <c r="Q7" s="53">
        <v>34</v>
      </c>
      <c r="R7" s="53">
        <v>34</v>
      </c>
      <c r="S7" s="53">
        <v>34</v>
      </c>
      <c r="T7" s="54"/>
      <c r="U7" s="54"/>
      <c r="V7" s="54"/>
      <c r="W7" s="54"/>
      <c r="AJ7" t="s">
        <v>74</v>
      </c>
      <c r="AK7">
        <v>7.1</v>
      </c>
      <c r="AL7">
        <v>7.2</v>
      </c>
      <c r="AM7">
        <v>7.1</v>
      </c>
      <c r="AN7">
        <v>7.2</v>
      </c>
      <c r="AO7">
        <v>7.2</v>
      </c>
      <c r="AP7">
        <v>7.3</v>
      </c>
      <c r="AQ7">
        <v>7.4</v>
      </c>
      <c r="AR7">
        <v>7.2</v>
      </c>
      <c r="AS7">
        <v>7.4</v>
      </c>
      <c r="AT7">
        <v>7.4</v>
      </c>
      <c r="AU7">
        <v>7.3</v>
      </c>
      <c r="AV7">
        <v>7.3</v>
      </c>
      <c r="AW7">
        <v>7.3</v>
      </c>
      <c r="AX7">
        <v>7.4</v>
      </c>
      <c r="AY7">
        <v>7.1</v>
      </c>
      <c r="AZ7">
        <v>7.4</v>
      </c>
    </row>
    <row r="8" spans="1:52" x14ac:dyDescent="0.2">
      <c r="C8" s="10" t="s">
        <v>129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55"/>
      <c r="AJ8" t="s">
        <v>75</v>
      </c>
      <c r="AK8">
        <v>6.9</v>
      </c>
      <c r="AL8">
        <v>6.8</v>
      </c>
      <c r="AM8">
        <v>7</v>
      </c>
      <c r="AN8">
        <v>6.9</v>
      </c>
      <c r="AO8">
        <v>7.2</v>
      </c>
      <c r="AP8">
        <v>7.2</v>
      </c>
      <c r="AQ8">
        <v>7.3</v>
      </c>
      <c r="AR8">
        <v>7.3</v>
      </c>
      <c r="AS8">
        <v>6.8</v>
      </c>
      <c r="AT8">
        <v>7.1</v>
      </c>
      <c r="AU8">
        <v>7.2</v>
      </c>
      <c r="AV8">
        <v>7.1</v>
      </c>
      <c r="AW8">
        <v>7.2333333333333334</v>
      </c>
      <c r="AX8">
        <v>7.3</v>
      </c>
      <c r="AY8">
        <v>7.2</v>
      </c>
      <c r="AZ8">
        <v>7.2</v>
      </c>
    </row>
    <row r="9" spans="1:52" x14ac:dyDescent="0.2">
      <c r="C9" s="53" t="s">
        <v>1</v>
      </c>
      <c r="D9" s="53">
        <v>38</v>
      </c>
      <c r="E9" s="53">
        <v>43</v>
      </c>
      <c r="F9" s="53">
        <v>49</v>
      </c>
      <c r="G9" s="53">
        <v>40</v>
      </c>
      <c r="H9" s="53">
        <v>34</v>
      </c>
      <c r="I9" s="53">
        <v>31</v>
      </c>
      <c r="J9" s="53">
        <v>34</v>
      </c>
      <c r="K9" s="53">
        <v>22</v>
      </c>
      <c r="L9" s="53">
        <v>41</v>
      </c>
      <c r="M9" s="53">
        <v>28</v>
      </c>
      <c r="N9" s="53">
        <v>36</v>
      </c>
      <c r="O9" s="53">
        <v>35</v>
      </c>
      <c r="P9" s="53">
        <v>30</v>
      </c>
      <c r="Q9" s="53">
        <v>18</v>
      </c>
      <c r="R9" s="53">
        <v>19</v>
      </c>
      <c r="S9" s="56">
        <v>16</v>
      </c>
      <c r="T9" s="54"/>
      <c r="U9" s="54"/>
      <c r="V9" s="54"/>
      <c r="W9" s="54"/>
      <c r="AJ9" t="s">
        <v>76</v>
      </c>
      <c r="AK9">
        <v>6.4</v>
      </c>
      <c r="AL9">
        <v>6.7</v>
      </c>
      <c r="AM9">
        <v>6.5</v>
      </c>
      <c r="AN9">
        <v>6.4</v>
      </c>
      <c r="AO9">
        <v>7.1</v>
      </c>
      <c r="AP9">
        <v>7.1</v>
      </c>
      <c r="AQ9">
        <v>7</v>
      </c>
      <c r="AR9">
        <v>7</v>
      </c>
      <c r="AS9">
        <v>6.7</v>
      </c>
      <c r="AT9">
        <v>6.7</v>
      </c>
      <c r="AU9">
        <v>6.8</v>
      </c>
      <c r="AV9">
        <v>6.7</v>
      </c>
      <c r="AW9">
        <v>7.2666666666666666</v>
      </c>
      <c r="AX9">
        <v>7.3</v>
      </c>
      <c r="AY9">
        <v>7.3</v>
      </c>
      <c r="AZ9">
        <v>7.2</v>
      </c>
    </row>
    <row r="10" spans="1:52" x14ac:dyDescent="0.2">
      <c r="C10" s="10" t="s">
        <v>129</v>
      </c>
      <c r="D10" s="10">
        <v>3</v>
      </c>
      <c r="E10" s="10">
        <v>3</v>
      </c>
      <c r="F10" s="10">
        <v>3</v>
      </c>
      <c r="G10" s="10">
        <v>3</v>
      </c>
      <c r="H10" s="10">
        <v>1</v>
      </c>
      <c r="I10" s="10">
        <v>0</v>
      </c>
      <c r="J10" s="10">
        <v>1</v>
      </c>
      <c r="K10" s="10">
        <v>1</v>
      </c>
      <c r="L10" s="10">
        <v>3</v>
      </c>
      <c r="M10" s="10">
        <v>3</v>
      </c>
      <c r="N10" s="10">
        <v>3</v>
      </c>
      <c r="O10" s="10">
        <v>3</v>
      </c>
      <c r="P10" s="10">
        <v>2</v>
      </c>
      <c r="Q10" s="10">
        <v>2</v>
      </c>
      <c r="R10" s="10">
        <v>2</v>
      </c>
      <c r="S10" s="55">
        <v>2</v>
      </c>
      <c r="AJ10" t="s">
        <v>77</v>
      </c>
      <c r="AK10">
        <v>6</v>
      </c>
      <c r="AL10">
        <v>5.8</v>
      </c>
      <c r="AM10">
        <v>6</v>
      </c>
      <c r="AN10">
        <v>6</v>
      </c>
      <c r="AO10">
        <v>6.7</v>
      </c>
      <c r="AP10">
        <v>6.9</v>
      </c>
      <c r="AQ10">
        <v>6.7</v>
      </c>
      <c r="AR10">
        <v>6.8</v>
      </c>
      <c r="AS10">
        <v>5.8</v>
      </c>
      <c r="AT10">
        <v>5.7</v>
      </c>
      <c r="AU10">
        <v>5.8</v>
      </c>
      <c r="AV10">
        <v>5.6</v>
      </c>
      <c r="AW10">
        <v>7.3</v>
      </c>
      <c r="AX10">
        <v>7.4</v>
      </c>
      <c r="AY10">
        <v>7.3</v>
      </c>
      <c r="AZ10">
        <v>7.2</v>
      </c>
    </row>
    <row r="11" spans="1:52" x14ac:dyDescent="0.2">
      <c r="C11" s="53" t="s">
        <v>2</v>
      </c>
      <c r="D11" s="53">
        <v>47</v>
      </c>
      <c r="E11" s="53">
        <v>34</v>
      </c>
      <c r="F11" s="53">
        <v>48</v>
      </c>
      <c r="G11" s="53">
        <v>41</v>
      </c>
      <c r="H11" s="53">
        <v>51</v>
      </c>
      <c r="I11" s="53">
        <v>58</v>
      </c>
      <c r="J11" s="53">
        <v>63</v>
      </c>
      <c r="K11" s="53">
        <v>54</v>
      </c>
      <c r="L11" s="53">
        <v>24</v>
      </c>
      <c r="M11" s="53">
        <v>18</v>
      </c>
      <c r="N11" s="53">
        <v>26</v>
      </c>
      <c r="O11" s="53">
        <v>13</v>
      </c>
      <c r="P11" s="53">
        <v>34</v>
      </c>
      <c r="Q11" s="53">
        <v>41</v>
      </c>
      <c r="R11" s="53">
        <v>24</v>
      </c>
      <c r="S11" s="56">
        <v>33</v>
      </c>
      <c r="T11" s="54"/>
      <c r="U11" s="54"/>
      <c r="V11" s="54"/>
      <c r="W11" s="54"/>
      <c r="AJ11" t="s">
        <v>78</v>
      </c>
      <c r="AK11">
        <v>5.6</v>
      </c>
      <c r="AL11">
        <v>5.8</v>
      </c>
      <c r="AM11">
        <v>5.3</v>
      </c>
      <c r="AN11">
        <v>5.6</v>
      </c>
      <c r="AO11">
        <v>6.7</v>
      </c>
      <c r="AP11">
        <v>7</v>
      </c>
      <c r="AQ11">
        <v>6.9</v>
      </c>
      <c r="AR11">
        <v>7</v>
      </c>
      <c r="AS11">
        <v>5.7</v>
      </c>
      <c r="AT11">
        <v>5.6</v>
      </c>
      <c r="AU11">
        <v>5.9</v>
      </c>
      <c r="AV11">
        <v>5.7</v>
      </c>
      <c r="AW11">
        <v>7.166666666666667</v>
      </c>
      <c r="AX11">
        <v>7.1</v>
      </c>
      <c r="AY11">
        <v>7.2</v>
      </c>
      <c r="AZ11">
        <v>7.2</v>
      </c>
    </row>
    <row r="12" spans="1:52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3</v>
      </c>
      <c r="I12" s="10">
        <v>3</v>
      </c>
      <c r="J12" s="10">
        <v>3</v>
      </c>
      <c r="K12" s="10">
        <v>3</v>
      </c>
      <c r="L12" s="10">
        <v>4</v>
      </c>
      <c r="M12" s="10">
        <v>4</v>
      </c>
      <c r="N12" s="10">
        <v>4</v>
      </c>
      <c r="O12" s="10">
        <v>4</v>
      </c>
      <c r="P12" s="10">
        <v>3</v>
      </c>
      <c r="Q12" s="10">
        <v>3</v>
      </c>
      <c r="R12" s="10">
        <v>3</v>
      </c>
      <c r="S12" s="55">
        <v>3</v>
      </c>
      <c r="AJ12" t="s">
        <v>79</v>
      </c>
      <c r="AK12">
        <v>5.0999999999999996</v>
      </c>
      <c r="AL12">
        <v>5.2</v>
      </c>
      <c r="AM12">
        <v>4.9000000000000004</v>
      </c>
      <c r="AN12">
        <v>5</v>
      </c>
      <c r="AO12">
        <v>6.5</v>
      </c>
      <c r="AP12">
        <v>6.7</v>
      </c>
      <c r="AQ12">
        <v>6.6</v>
      </c>
      <c r="AR12">
        <v>6.5</v>
      </c>
      <c r="AS12">
        <v>5.4</v>
      </c>
      <c r="AT12">
        <v>5.2</v>
      </c>
      <c r="AU12">
        <v>5.2</v>
      </c>
      <c r="AV12">
        <v>5.2</v>
      </c>
      <c r="AW12">
        <v>6.9666666666666659</v>
      </c>
      <c r="AX12">
        <v>7</v>
      </c>
      <c r="AY12">
        <v>7</v>
      </c>
      <c r="AZ12">
        <v>6.9</v>
      </c>
    </row>
    <row r="13" spans="1:52" x14ac:dyDescent="0.2">
      <c r="A13" s="57"/>
      <c r="C13" s="53" t="s">
        <v>3</v>
      </c>
      <c r="D13" s="53">
        <v>14</v>
      </c>
      <c r="E13" s="53">
        <v>13</v>
      </c>
      <c r="F13" s="53">
        <v>16</v>
      </c>
      <c r="G13" s="53">
        <v>11</v>
      </c>
      <c r="H13" s="53">
        <v>10</v>
      </c>
      <c r="I13" s="53">
        <v>11</v>
      </c>
      <c r="J13" s="53">
        <v>4</v>
      </c>
      <c r="K13" s="53">
        <v>11</v>
      </c>
      <c r="L13" s="53">
        <v>10</v>
      </c>
      <c r="M13" s="53">
        <v>15</v>
      </c>
      <c r="N13" s="53">
        <v>6</v>
      </c>
      <c r="O13" s="53">
        <v>13</v>
      </c>
      <c r="P13" s="53">
        <v>24</v>
      </c>
      <c r="Q13" s="53">
        <v>15</v>
      </c>
      <c r="R13" s="53">
        <v>16</v>
      </c>
      <c r="S13" s="56">
        <v>20</v>
      </c>
      <c r="T13" s="54"/>
      <c r="U13" s="54"/>
      <c r="V13" s="54"/>
      <c r="W13" s="54"/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17</v>
      </c>
      <c r="E15" s="53">
        <v>9</v>
      </c>
      <c r="F15" s="53">
        <v>10</v>
      </c>
      <c r="G15" s="53">
        <v>14</v>
      </c>
      <c r="H15" s="53">
        <v>60</v>
      </c>
      <c r="I15" s="53">
        <v>66</v>
      </c>
      <c r="J15" s="53">
        <v>71</v>
      </c>
      <c r="K15" s="53">
        <v>55</v>
      </c>
      <c r="L15" s="53">
        <v>54</v>
      </c>
      <c r="M15" s="53">
        <v>61</v>
      </c>
      <c r="N15" s="53">
        <v>44</v>
      </c>
      <c r="O15" s="53">
        <v>47</v>
      </c>
      <c r="P15" s="53">
        <v>14</v>
      </c>
      <c r="Q15" s="53">
        <v>12</v>
      </c>
      <c r="R15" s="53">
        <v>11</v>
      </c>
      <c r="S15" s="56">
        <v>16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4</v>
      </c>
      <c r="M16" s="10">
        <v>4</v>
      </c>
      <c r="N16" s="10">
        <v>4</v>
      </c>
      <c r="O16" s="10">
        <v>4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6</v>
      </c>
      <c r="E17" s="53">
        <v>11</v>
      </c>
      <c r="F17" s="53">
        <v>13</v>
      </c>
      <c r="G17" s="53">
        <v>8</v>
      </c>
      <c r="H17" s="53">
        <v>53</v>
      </c>
      <c r="I17" s="53">
        <v>36</v>
      </c>
      <c r="J17" s="53">
        <v>75</v>
      </c>
      <c r="K17" s="53">
        <v>54</v>
      </c>
      <c r="L17" s="53">
        <v>3</v>
      </c>
      <c r="M17" s="53">
        <v>10</v>
      </c>
      <c r="N17" s="53">
        <v>37</v>
      </c>
      <c r="O17" s="53">
        <v>18</v>
      </c>
      <c r="P17" s="53">
        <v>12</v>
      </c>
      <c r="Q17" s="53">
        <v>19</v>
      </c>
      <c r="R17" s="53">
        <v>23</v>
      </c>
      <c r="S17" s="56">
        <v>28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5</v>
      </c>
      <c r="M18" s="10">
        <v>5</v>
      </c>
      <c r="N18" s="10">
        <v>4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9</v>
      </c>
      <c r="E19" s="53">
        <v>12</v>
      </c>
      <c r="F19" s="53">
        <v>14</v>
      </c>
      <c r="G19" s="53">
        <v>12</v>
      </c>
      <c r="H19" s="53">
        <v>68</v>
      </c>
      <c r="I19" s="53">
        <v>80</v>
      </c>
      <c r="J19" s="53">
        <v>86</v>
      </c>
      <c r="K19" s="53">
        <v>55</v>
      </c>
      <c r="L19" s="53">
        <v>10</v>
      </c>
      <c r="M19" s="53">
        <v>11</v>
      </c>
      <c r="N19" s="53">
        <v>5</v>
      </c>
      <c r="O19" s="53">
        <v>3</v>
      </c>
      <c r="P19" s="53">
        <v>13</v>
      </c>
      <c r="Q19" s="53">
        <v>111</v>
      </c>
      <c r="R19" s="53">
        <v>16</v>
      </c>
      <c r="S19" s="56">
        <v>15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3</v>
      </c>
      <c r="J20" s="58">
        <v>3</v>
      </c>
      <c r="K20" s="58">
        <v>3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2</v>
      </c>
      <c r="R20" s="58">
        <v>3</v>
      </c>
      <c r="S20" s="59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J25" t="s">
        <v>6</v>
      </c>
      <c r="AS25" t="s">
        <v>130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  <c r="AZ25" t="s">
        <v>130</v>
      </c>
    </row>
    <row r="26" spans="3:52" x14ac:dyDescent="0.2">
      <c r="C26" s="61">
        <v>0</v>
      </c>
      <c r="D26" s="61">
        <f>D7*10*10000</f>
        <v>1300000</v>
      </c>
      <c r="E26" s="61">
        <f t="shared" ref="E26:O26" si="0">E7*10*10000</f>
        <v>1300000</v>
      </c>
      <c r="F26" s="61">
        <f t="shared" si="0"/>
        <v>1300000</v>
      </c>
      <c r="G26" s="61">
        <f t="shared" si="0"/>
        <v>1300000</v>
      </c>
      <c r="H26" s="61">
        <f>H7*10*100</f>
        <v>34000</v>
      </c>
      <c r="I26" s="61">
        <f t="shared" ref="I26:K26" si="1">I7*10*100</f>
        <v>34000</v>
      </c>
      <c r="J26" s="61">
        <f t="shared" si="1"/>
        <v>34000</v>
      </c>
      <c r="K26" s="61">
        <f t="shared" si="1"/>
        <v>34000</v>
      </c>
      <c r="L26" s="61">
        <f t="shared" si="0"/>
        <v>1300000</v>
      </c>
      <c r="M26" s="61">
        <f t="shared" si="0"/>
        <v>1300000</v>
      </c>
      <c r="N26" s="61">
        <f t="shared" si="0"/>
        <v>1300000</v>
      </c>
      <c r="O26" s="61">
        <f t="shared" si="0"/>
        <v>1300000</v>
      </c>
      <c r="P26" s="61">
        <f>P7*10*100</f>
        <v>34000</v>
      </c>
      <c r="Q26" s="61">
        <f t="shared" ref="Q26:S26" si="2">Q7*10*100</f>
        <v>34000</v>
      </c>
      <c r="R26" s="61">
        <f t="shared" si="2"/>
        <v>34000</v>
      </c>
      <c r="S26" s="61">
        <f t="shared" si="2"/>
        <v>34000</v>
      </c>
      <c r="AK26" t="s">
        <v>8</v>
      </c>
      <c r="AL26" t="s">
        <v>9</v>
      </c>
      <c r="AM26" t="s">
        <v>10</v>
      </c>
      <c r="AN26" t="s">
        <v>11</v>
      </c>
      <c r="AO26" t="s">
        <v>12</v>
      </c>
      <c r="AP26" t="s">
        <v>13</v>
      </c>
      <c r="AQ26" t="s">
        <v>14</v>
      </c>
      <c r="AR26" t="s">
        <v>15</v>
      </c>
      <c r="AS26" t="s">
        <v>16</v>
      </c>
      <c r="AT26" t="s">
        <v>17</v>
      </c>
      <c r="AU26" t="s">
        <v>18</v>
      </c>
      <c r="AV26" t="s">
        <v>19</v>
      </c>
      <c r="AW26" t="s">
        <v>20</v>
      </c>
      <c r="AX26" t="s">
        <v>21</v>
      </c>
      <c r="AY26" t="s">
        <v>22</v>
      </c>
      <c r="AZ26" t="s">
        <v>23</v>
      </c>
    </row>
    <row r="27" spans="3:52" x14ac:dyDescent="0.2">
      <c r="C27" s="10">
        <v>1</v>
      </c>
      <c r="D27" s="61">
        <f>D9*(5*20)*10^D10</f>
        <v>3800000</v>
      </c>
      <c r="E27" s="61">
        <f t="shared" ref="E27:R27" si="3">E9*(5*20)*10^E10</f>
        <v>4300000</v>
      </c>
      <c r="F27" s="61">
        <f t="shared" si="3"/>
        <v>4900000</v>
      </c>
      <c r="G27" s="61">
        <f t="shared" si="3"/>
        <v>4000000</v>
      </c>
      <c r="H27" s="61">
        <f t="shared" si="3"/>
        <v>34000</v>
      </c>
      <c r="I27" s="61">
        <f t="shared" si="3"/>
        <v>3100</v>
      </c>
      <c r="J27" s="61">
        <f t="shared" si="3"/>
        <v>34000</v>
      </c>
      <c r="K27" s="61">
        <f t="shared" si="3"/>
        <v>22000</v>
      </c>
      <c r="L27" s="61">
        <f>L9*(5*20)*10^L10</f>
        <v>4100000</v>
      </c>
      <c r="M27" s="61">
        <f t="shared" si="3"/>
        <v>2800000</v>
      </c>
      <c r="N27" s="61">
        <f t="shared" si="3"/>
        <v>3600000</v>
      </c>
      <c r="O27" s="61">
        <f t="shared" si="3"/>
        <v>3500000</v>
      </c>
      <c r="P27" s="61">
        <f t="shared" si="3"/>
        <v>300000</v>
      </c>
      <c r="Q27" s="61">
        <f t="shared" si="3"/>
        <v>180000</v>
      </c>
      <c r="R27" s="61">
        <f t="shared" si="3"/>
        <v>190000</v>
      </c>
      <c r="S27" s="55">
        <f>S9*(5*20)*10^S10</f>
        <v>160000</v>
      </c>
      <c r="AJ27" t="s">
        <v>131</v>
      </c>
    </row>
    <row r="28" spans="3:52" x14ac:dyDescent="0.2">
      <c r="C28" s="10">
        <v>2</v>
      </c>
      <c r="D28" s="61">
        <f>D11*(5*20)*10^D12</f>
        <v>47000000</v>
      </c>
      <c r="E28" s="61">
        <f t="shared" ref="E28:S28" si="4">E11*(5*20)*10^E12</f>
        <v>34000000</v>
      </c>
      <c r="F28" s="61">
        <f t="shared" si="4"/>
        <v>48000000</v>
      </c>
      <c r="G28" s="61">
        <f t="shared" si="4"/>
        <v>41000000</v>
      </c>
      <c r="H28" s="61">
        <f t="shared" si="4"/>
        <v>5100000</v>
      </c>
      <c r="I28" s="61">
        <f t="shared" si="4"/>
        <v>5800000</v>
      </c>
      <c r="J28" s="61">
        <f t="shared" si="4"/>
        <v>6300000</v>
      </c>
      <c r="K28" s="61">
        <f t="shared" si="4"/>
        <v>5400000</v>
      </c>
      <c r="L28" s="61">
        <f t="shared" si="4"/>
        <v>24000000</v>
      </c>
      <c r="M28" s="61">
        <f t="shared" si="4"/>
        <v>18000000</v>
      </c>
      <c r="N28" s="61">
        <f t="shared" si="4"/>
        <v>26000000</v>
      </c>
      <c r="O28" s="61">
        <f t="shared" si="4"/>
        <v>13000000</v>
      </c>
      <c r="P28" s="61">
        <f t="shared" si="4"/>
        <v>3400000</v>
      </c>
      <c r="Q28" s="61">
        <f t="shared" si="4"/>
        <v>4100000</v>
      </c>
      <c r="R28" s="61">
        <f t="shared" si="4"/>
        <v>2400000</v>
      </c>
      <c r="S28" s="61">
        <f t="shared" si="4"/>
        <v>3300000</v>
      </c>
      <c r="AJ28">
        <v>0</v>
      </c>
    </row>
    <row r="29" spans="3:52" x14ac:dyDescent="0.2">
      <c r="C29" s="10">
        <v>3</v>
      </c>
      <c r="D29" s="61">
        <f t="shared" ref="D29:S29" si="5">D13*(5*20)*10^D14</f>
        <v>140000000</v>
      </c>
      <c r="E29" s="61">
        <f t="shared" si="5"/>
        <v>130000000</v>
      </c>
      <c r="F29" s="61">
        <f t="shared" si="5"/>
        <v>160000000</v>
      </c>
      <c r="G29" s="61">
        <f t="shared" si="5"/>
        <v>110000000</v>
      </c>
      <c r="H29" s="61">
        <f t="shared" si="5"/>
        <v>10000000</v>
      </c>
      <c r="I29" s="61">
        <f t="shared" si="5"/>
        <v>11000000</v>
      </c>
      <c r="J29" s="61">
        <f t="shared" si="5"/>
        <v>4000000</v>
      </c>
      <c r="K29" s="61">
        <f t="shared" si="5"/>
        <v>11000000</v>
      </c>
      <c r="L29" s="61">
        <f t="shared" si="5"/>
        <v>100000000</v>
      </c>
      <c r="M29" s="61">
        <f t="shared" si="5"/>
        <v>150000000</v>
      </c>
      <c r="N29" s="61">
        <f t="shared" si="5"/>
        <v>60000000</v>
      </c>
      <c r="O29" s="61">
        <f t="shared" si="5"/>
        <v>130000000</v>
      </c>
      <c r="P29" s="61">
        <f t="shared" si="5"/>
        <v>2400000</v>
      </c>
      <c r="Q29" s="61">
        <f t="shared" si="5"/>
        <v>1500000</v>
      </c>
      <c r="R29" s="61">
        <f t="shared" si="5"/>
        <v>1600000</v>
      </c>
      <c r="S29" s="55">
        <f t="shared" si="5"/>
        <v>2000000</v>
      </c>
      <c r="AJ29">
        <v>1</v>
      </c>
    </row>
    <row r="30" spans="3:52" x14ac:dyDescent="0.2">
      <c r="C30" s="10">
        <v>6</v>
      </c>
      <c r="D30" s="61">
        <f t="shared" ref="D30:S30" si="6">D15*(5*20)*10^D16</f>
        <v>170000000</v>
      </c>
      <c r="E30" s="61">
        <f t="shared" si="6"/>
        <v>90000000</v>
      </c>
      <c r="F30" s="61">
        <f t="shared" si="6"/>
        <v>100000000</v>
      </c>
      <c r="G30" s="61">
        <f t="shared" si="6"/>
        <v>140000000</v>
      </c>
      <c r="H30" s="61">
        <f t="shared" si="6"/>
        <v>6000000</v>
      </c>
      <c r="I30" s="61">
        <f t="shared" si="6"/>
        <v>6600000</v>
      </c>
      <c r="J30" s="61">
        <f t="shared" si="6"/>
        <v>7100000</v>
      </c>
      <c r="K30" s="61">
        <f t="shared" si="6"/>
        <v>5500000</v>
      </c>
      <c r="L30" s="61">
        <f t="shared" si="6"/>
        <v>54000000</v>
      </c>
      <c r="M30" s="61">
        <f t="shared" si="6"/>
        <v>61000000</v>
      </c>
      <c r="N30" s="61">
        <f t="shared" si="6"/>
        <v>44000000</v>
      </c>
      <c r="O30" s="61">
        <f t="shared" si="6"/>
        <v>47000000</v>
      </c>
      <c r="P30" s="61">
        <f t="shared" si="6"/>
        <v>1400000</v>
      </c>
      <c r="Q30" s="61">
        <f t="shared" si="6"/>
        <v>1200000</v>
      </c>
      <c r="R30" s="61">
        <f t="shared" si="6"/>
        <v>1100000</v>
      </c>
      <c r="S30" s="55">
        <f t="shared" si="6"/>
        <v>1600000</v>
      </c>
      <c r="AJ30">
        <v>2</v>
      </c>
    </row>
    <row r="31" spans="3:52" x14ac:dyDescent="0.2">
      <c r="C31" s="10">
        <v>7</v>
      </c>
      <c r="D31" s="61">
        <f t="shared" ref="D31:S31" si="7">D17*(5*20)*10^D18</f>
        <v>60000000</v>
      </c>
      <c r="E31" s="61">
        <f t="shared" si="7"/>
        <v>110000000</v>
      </c>
      <c r="F31" s="61">
        <f t="shared" si="7"/>
        <v>130000000</v>
      </c>
      <c r="G31" s="61">
        <f t="shared" si="7"/>
        <v>80000000</v>
      </c>
      <c r="H31" s="61">
        <f t="shared" si="7"/>
        <v>5300000</v>
      </c>
      <c r="I31" s="61">
        <f t="shared" si="7"/>
        <v>3600000</v>
      </c>
      <c r="J31" s="61">
        <f t="shared" si="7"/>
        <v>7500000</v>
      </c>
      <c r="K31" s="61">
        <f t="shared" si="7"/>
        <v>5400000</v>
      </c>
      <c r="L31" s="61">
        <f t="shared" si="7"/>
        <v>30000000</v>
      </c>
      <c r="M31" s="61">
        <f t="shared" si="7"/>
        <v>100000000</v>
      </c>
      <c r="N31" s="61">
        <f t="shared" si="7"/>
        <v>37000000</v>
      </c>
      <c r="O31" s="61">
        <f t="shared" si="7"/>
        <v>180000000</v>
      </c>
      <c r="P31" s="61">
        <f t="shared" si="7"/>
        <v>1200000</v>
      </c>
      <c r="Q31" s="61">
        <f t="shared" si="7"/>
        <v>1900000</v>
      </c>
      <c r="R31" s="61">
        <f t="shared" si="7"/>
        <v>2300000</v>
      </c>
      <c r="S31" s="55">
        <f t="shared" si="7"/>
        <v>2800000</v>
      </c>
      <c r="AJ31">
        <v>3</v>
      </c>
    </row>
    <row r="32" spans="3:52" x14ac:dyDescent="0.2">
      <c r="C32" s="10">
        <v>8</v>
      </c>
      <c r="D32" s="61">
        <f t="shared" ref="D32:S32" si="8">D19*(5*20)*10^D20</f>
        <v>90000000</v>
      </c>
      <c r="E32" s="61">
        <f t="shared" si="8"/>
        <v>120000000</v>
      </c>
      <c r="F32" s="61">
        <f t="shared" si="8"/>
        <v>140000000</v>
      </c>
      <c r="G32" s="61">
        <f t="shared" si="8"/>
        <v>120000000</v>
      </c>
      <c r="H32" s="61">
        <f t="shared" si="8"/>
        <v>6800000</v>
      </c>
      <c r="I32" s="61">
        <f t="shared" si="8"/>
        <v>8000000</v>
      </c>
      <c r="J32" s="61">
        <f t="shared" si="8"/>
        <v>8600000</v>
      </c>
      <c r="K32" s="61">
        <f t="shared" si="8"/>
        <v>5500000</v>
      </c>
      <c r="L32" s="61">
        <f t="shared" si="8"/>
        <v>100000000</v>
      </c>
      <c r="M32" s="61">
        <f t="shared" si="8"/>
        <v>110000000</v>
      </c>
      <c r="N32" s="61">
        <f t="shared" si="8"/>
        <v>50000000</v>
      </c>
      <c r="O32" s="61">
        <f t="shared" si="8"/>
        <v>30000000</v>
      </c>
      <c r="P32" s="61">
        <f t="shared" si="8"/>
        <v>1300000</v>
      </c>
      <c r="Q32" s="61">
        <f t="shared" si="8"/>
        <v>1110000</v>
      </c>
      <c r="R32" s="61">
        <f t="shared" si="8"/>
        <v>1600000</v>
      </c>
      <c r="S32" s="55">
        <f t="shared" si="8"/>
        <v>1500000</v>
      </c>
      <c r="AJ32">
        <v>6</v>
      </c>
    </row>
    <row r="33" spans="2:54" x14ac:dyDescent="0.2">
      <c r="AJ33">
        <v>7</v>
      </c>
    </row>
    <row r="34" spans="2:54" x14ac:dyDescent="0.2">
      <c r="AJ34">
        <v>8</v>
      </c>
    </row>
    <row r="38" spans="2:54" x14ac:dyDescent="0.2">
      <c r="N38" s="62"/>
    </row>
    <row r="39" spans="2:54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42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4" ht="16" x14ac:dyDescent="0.2">
      <c r="B40" t="s">
        <v>29</v>
      </c>
      <c r="C40" t="str">
        <f>$D$24</f>
        <v>At1</v>
      </c>
      <c r="D40">
        <f>$C$26</f>
        <v>0</v>
      </c>
      <c r="E40">
        <f>D26</f>
        <v>1300000</v>
      </c>
      <c r="F40">
        <f>(E41-E40)</f>
        <v>2500000</v>
      </c>
      <c r="G40">
        <f>((D41-D40)*(E41-E40))/2+(D41-D40)*E40</f>
        <v>2550000</v>
      </c>
      <c r="H40" t="s">
        <v>29</v>
      </c>
      <c r="I40" t="s">
        <v>31</v>
      </c>
      <c r="J40">
        <f>SUM(G40:G45)</f>
        <v>1266350000</v>
      </c>
      <c r="K40">
        <f>AVERAGE(J40:J43)</f>
        <v>1138275000</v>
      </c>
      <c r="M40" t="s">
        <v>31</v>
      </c>
      <c r="N40" s="42" t="s">
        <v>8</v>
      </c>
      <c r="O40" s="43">
        <f>MAX(E40:E46)</f>
        <v>170000000</v>
      </c>
      <c r="P40">
        <f>MAX(F40:F42)</f>
        <v>93000000</v>
      </c>
      <c r="Q40" s="42">
        <v>1</v>
      </c>
      <c r="S40" t="s">
        <v>29</v>
      </c>
      <c r="T40" t="s">
        <v>31</v>
      </c>
      <c r="U40">
        <f>SUM(G40:G44)</f>
        <v>1191350000</v>
      </c>
      <c r="V40">
        <f>AVERAGE(U40:U43)</f>
        <v>1119525000</v>
      </c>
      <c r="W40" t="s">
        <v>31</v>
      </c>
      <c r="X40">
        <f>P40</f>
        <v>93000000</v>
      </c>
      <c r="Y40">
        <f>AVERAGE(X40:X43)</f>
        <v>92500000</v>
      </c>
      <c r="Z40" t="s">
        <v>31</v>
      </c>
    </row>
    <row r="41" spans="2:54" ht="16" x14ac:dyDescent="0.2">
      <c r="B41" t="s">
        <v>29</v>
      </c>
      <c r="C41" t="str">
        <f t="shared" ref="C41:C46" si="9">$D$24</f>
        <v>At1</v>
      </c>
      <c r="D41">
        <f>$C$27</f>
        <v>1</v>
      </c>
      <c r="E41">
        <f t="shared" ref="E41:E46" si="10">D27</f>
        <v>3800000</v>
      </c>
      <c r="F41">
        <f>(E42-E41)</f>
        <v>43200000</v>
      </c>
      <c r="G41">
        <f>((D43-D41)*(E43-E41))/2+(D43-D41)*E41</f>
        <v>143800000</v>
      </c>
      <c r="H41" t="s">
        <v>29</v>
      </c>
      <c r="I41" t="s">
        <v>31</v>
      </c>
      <c r="J41">
        <f>SUM(G47:G52)</f>
        <v>1012100000</v>
      </c>
      <c r="M41" t="s">
        <v>31</v>
      </c>
      <c r="N41" s="42" t="s">
        <v>9</v>
      </c>
      <c r="O41" s="43">
        <f>MAX(E47:E53)</f>
        <v>130000000</v>
      </c>
      <c r="P41">
        <f>MAX(F47:F49)</f>
        <v>96000000</v>
      </c>
      <c r="Q41" s="42">
        <v>1</v>
      </c>
      <c r="R41" s="42"/>
      <c r="S41" t="s">
        <v>29</v>
      </c>
      <c r="T41" t="s">
        <v>31</v>
      </c>
      <c r="U41">
        <f>SUM(G47:G52)</f>
        <v>1012100000</v>
      </c>
      <c r="W41" t="s">
        <v>31</v>
      </c>
      <c r="X41">
        <f t="shared" ref="X41:X55" si="11">P41</f>
        <v>96000000</v>
      </c>
      <c r="Z41" t="s">
        <v>32</v>
      </c>
      <c r="AI41" t="s">
        <v>28</v>
      </c>
      <c r="AJ41" t="s">
        <v>27</v>
      </c>
      <c r="AK41" t="s">
        <v>26</v>
      </c>
      <c r="AL41" t="s">
        <v>80</v>
      </c>
      <c r="AM41" t="s">
        <v>81</v>
      </c>
      <c r="AO41" t="s">
        <v>34</v>
      </c>
      <c r="AP41" t="s">
        <v>28</v>
      </c>
      <c r="AQ41" t="s">
        <v>6</v>
      </c>
      <c r="AR41" t="s">
        <v>82</v>
      </c>
      <c r="AS41" t="s">
        <v>35</v>
      </c>
      <c r="AT41" t="s">
        <v>83</v>
      </c>
      <c r="AU41" t="s">
        <v>81</v>
      </c>
      <c r="AV41" t="s">
        <v>35</v>
      </c>
      <c r="AW41" t="s">
        <v>84</v>
      </c>
      <c r="AY41" t="s">
        <v>6</v>
      </c>
      <c r="AZ41" t="s">
        <v>85</v>
      </c>
      <c r="BA41" t="s">
        <v>86</v>
      </c>
      <c r="BB41" t="s">
        <v>87</v>
      </c>
    </row>
    <row r="42" spans="2:54" ht="16" x14ac:dyDescent="0.2">
      <c r="B42" t="s">
        <v>29</v>
      </c>
      <c r="C42" t="str">
        <f t="shared" si="9"/>
        <v>At1</v>
      </c>
      <c r="D42">
        <v>2</v>
      </c>
      <c r="E42">
        <f t="shared" si="10"/>
        <v>47000000</v>
      </c>
      <c r="F42">
        <f>(E43-E42)</f>
        <v>93000000</v>
      </c>
      <c r="G42">
        <f>((D44-D43)*(E44-E43))/2+(D44-D43)*E43</f>
        <v>465000000</v>
      </c>
      <c r="H42" t="s">
        <v>29</v>
      </c>
      <c r="I42" t="s">
        <v>31</v>
      </c>
      <c r="J42">
        <f>SUM(G54:G59)</f>
        <v>1198000000</v>
      </c>
      <c r="M42" t="s">
        <v>31</v>
      </c>
      <c r="N42" s="42" t="s">
        <v>10</v>
      </c>
      <c r="O42" s="43">
        <f>MAX(E54:E60)</f>
        <v>160000000</v>
      </c>
      <c r="P42">
        <f>MAX(F54:F56)</f>
        <v>112000000</v>
      </c>
      <c r="Q42" s="42">
        <v>1</v>
      </c>
      <c r="R42" s="42"/>
      <c r="S42" t="s">
        <v>29</v>
      </c>
      <c r="T42" t="s">
        <v>31</v>
      </c>
      <c r="U42">
        <f>SUM(G54:G59)</f>
        <v>1198000000</v>
      </c>
      <c r="W42" t="s">
        <v>31</v>
      </c>
      <c r="X42">
        <f t="shared" si="11"/>
        <v>112000000</v>
      </c>
      <c r="Z42" t="s">
        <v>36</v>
      </c>
      <c r="AA42">
        <f>LOG10(V48/V40)</f>
        <v>-0.17446501235526704</v>
      </c>
      <c r="AB42">
        <f>AA42*2</f>
        <v>-0.34893002471053408</v>
      </c>
      <c r="AC42" s="44" t="s">
        <v>272</v>
      </c>
      <c r="AD42">
        <f>LOG10(Y48/Y40)</f>
        <v>-1.3107275488675862E-2</v>
      </c>
      <c r="AE42">
        <f>AD42*2</f>
        <v>-2.6214550977351724E-2</v>
      </c>
      <c r="AF42" s="44">
        <v>7.3999999999999996E-2</v>
      </c>
      <c r="AI42" t="s">
        <v>31</v>
      </c>
      <c r="AJ42" t="s">
        <v>8</v>
      </c>
      <c r="AK42">
        <v>0</v>
      </c>
      <c r="AL42">
        <v>7.5333333333333341</v>
      </c>
      <c r="AM42">
        <v>100</v>
      </c>
      <c r="AO42">
        <v>98.63013698630138</v>
      </c>
      <c r="AP42" t="s">
        <v>31</v>
      </c>
      <c r="AQ42" t="s">
        <v>8</v>
      </c>
      <c r="AR42">
        <v>102.07526462649344</v>
      </c>
      <c r="AS42">
        <v>100.4797535983804</v>
      </c>
      <c r="AT42">
        <v>122.32161118590773</v>
      </c>
      <c r="AU42">
        <v>98.799215105109681</v>
      </c>
      <c r="AV42">
        <v>100.7155914393046</v>
      </c>
      <c r="AW42">
        <v>3.395769428950151</v>
      </c>
      <c r="AY42" t="s">
        <v>271</v>
      </c>
      <c r="AZ42">
        <v>127.70644185956183</v>
      </c>
      <c r="BA42">
        <v>92.345425749819924</v>
      </c>
      <c r="BB42">
        <v>5.3436508911053844</v>
      </c>
    </row>
    <row r="43" spans="2:54" ht="16" x14ac:dyDescent="0.2">
      <c r="B43" t="s">
        <v>29</v>
      </c>
      <c r="C43" t="str">
        <f t="shared" si="9"/>
        <v>At1</v>
      </c>
      <c r="D43">
        <f>C$29</f>
        <v>3</v>
      </c>
      <c r="E43">
        <f t="shared" si="10"/>
        <v>140000000</v>
      </c>
      <c r="G43">
        <f>((D44-D43)*(E44-E43))/2+(D44-D43)*E43</f>
        <v>465000000</v>
      </c>
      <c r="H43" t="s">
        <v>29</v>
      </c>
      <c r="I43" t="s">
        <v>31</v>
      </c>
      <c r="J43">
        <f>SUM(G61:G66)</f>
        <v>1076650000</v>
      </c>
      <c r="M43" t="s">
        <v>31</v>
      </c>
      <c r="N43" s="42" t="s">
        <v>11</v>
      </c>
      <c r="O43" s="43">
        <f>MAX(E61:E67)</f>
        <v>140000000</v>
      </c>
      <c r="P43">
        <f>MAX(F61:F63)</f>
        <v>69000000</v>
      </c>
      <c r="Q43" s="42">
        <v>1</v>
      </c>
      <c r="R43" s="42"/>
      <c r="S43" t="s">
        <v>29</v>
      </c>
      <c r="T43" t="s">
        <v>31</v>
      </c>
      <c r="U43">
        <f>SUM(G61:G66)</f>
        <v>1076650000</v>
      </c>
      <c r="W43" t="s">
        <v>31</v>
      </c>
      <c r="X43">
        <f t="shared" si="11"/>
        <v>69000000</v>
      </c>
      <c r="Z43" t="s">
        <v>37</v>
      </c>
      <c r="AA43">
        <f>LOG10(V52/V44)</f>
        <v>-0.64516707730478295</v>
      </c>
      <c r="AB43">
        <f>AA43*2</f>
        <v>-1.2903341546095659</v>
      </c>
      <c r="AC43" s="44" t="s">
        <v>273</v>
      </c>
      <c r="AD43">
        <f>LOG10(Y52/Y44)</f>
        <v>-0.26420871825643094</v>
      </c>
      <c r="AE43">
        <f>AD43*2</f>
        <v>-0.52841743651286188</v>
      </c>
      <c r="AF43" s="44" t="s">
        <v>274</v>
      </c>
      <c r="AI43" t="s">
        <v>31</v>
      </c>
      <c r="AJ43" t="s">
        <v>8</v>
      </c>
      <c r="AK43">
        <v>1</v>
      </c>
      <c r="AL43">
        <v>7.1</v>
      </c>
      <c r="AM43">
        <v>97.260273972602747</v>
      </c>
      <c r="AO43">
        <v>96.325989520863587</v>
      </c>
      <c r="AP43" t="s">
        <v>31</v>
      </c>
      <c r="AQ43" t="s">
        <v>9</v>
      </c>
      <c r="AR43">
        <v>95.80206038920619</v>
      </c>
      <c r="AT43">
        <v>116.04840694862048</v>
      </c>
      <c r="AU43">
        <v>93.732345491235336</v>
      </c>
    </row>
    <row r="44" spans="2:54" ht="16" x14ac:dyDescent="0.2">
      <c r="B44" t="s">
        <v>29</v>
      </c>
      <c r="C44" t="str">
        <f t="shared" si="9"/>
        <v>At1</v>
      </c>
      <c r="D44">
        <f>C$30</f>
        <v>6</v>
      </c>
      <c r="E44">
        <f t="shared" si="10"/>
        <v>170000000</v>
      </c>
      <c r="G44">
        <f>((D45-D44)*(E45-E44))/2+(D45-D44)*E44</f>
        <v>115000000</v>
      </c>
      <c r="H44" t="s">
        <v>29</v>
      </c>
      <c r="I44" t="s">
        <v>32</v>
      </c>
      <c r="J44">
        <f>SUM(G68:G73)</f>
        <v>69768000</v>
      </c>
      <c r="K44">
        <f>AVERAGE(J44:J47)</f>
        <v>67164412.5</v>
      </c>
      <c r="M44" t="s">
        <v>32</v>
      </c>
      <c r="N44" s="42" t="s">
        <v>12</v>
      </c>
      <c r="O44" s="43">
        <f>MAX(E68:E75)</f>
        <v>10000000</v>
      </c>
      <c r="P44">
        <f>MAX(F68:F70)</f>
        <v>5066000</v>
      </c>
      <c r="Q44" s="42">
        <v>1</v>
      </c>
      <c r="R44" s="42"/>
      <c r="S44" t="s">
        <v>29</v>
      </c>
      <c r="T44" t="s">
        <v>32</v>
      </c>
      <c r="U44">
        <f>SUM(G68:G73)</f>
        <v>69768000</v>
      </c>
      <c r="V44">
        <f>AVERAGE(U44:U47)</f>
        <v>67164412.5</v>
      </c>
      <c r="W44" t="s">
        <v>32</v>
      </c>
      <c r="X44">
        <f t="shared" si="11"/>
        <v>5066000</v>
      </c>
      <c r="Y44">
        <f>AVERAGE(X44:X47)</f>
        <v>5682225</v>
      </c>
      <c r="AI44" t="s">
        <v>31</v>
      </c>
      <c r="AJ44" t="s">
        <v>8</v>
      </c>
      <c r="AK44">
        <v>2</v>
      </c>
      <c r="AL44">
        <v>6.9</v>
      </c>
      <c r="AM44">
        <v>95.391705069124427</v>
      </c>
      <c r="AO44">
        <v>91.732549782268649</v>
      </c>
      <c r="AP44" t="s">
        <v>31</v>
      </c>
      <c r="AQ44" t="s">
        <v>10</v>
      </c>
      <c r="AR44">
        <v>103.56193577944157</v>
      </c>
      <c r="AT44">
        <v>123.80828233885586</v>
      </c>
      <c r="AU44">
        <v>100</v>
      </c>
    </row>
    <row r="45" spans="2:54" ht="16" x14ac:dyDescent="0.2">
      <c r="B45" t="s">
        <v>29</v>
      </c>
      <c r="C45" t="str">
        <f t="shared" si="9"/>
        <v>At1</v>
      </c>
      <c r="D45">
        <f>C$31</f>
        <v>7</v>
      </c>
      <c r="E45">
        <f t="shared" si="10"/>
        <v>60000000</v>
      </c>
      <c r="G45">
        <f>((D46-D45)*(E46-E45))/2+(D46-D45)*E45</f>
        <v>75000000</v>
      </c>
      <c r="H45" t="s">
        <v>29</v>
      </c>
      <c r="I45" t="s">
        <v>32</v>
      </c>
      <c r="J45">
        <f>SUM(G75:G80)</f>
        <v>74721650</v>
      </c>
      <c r="M45" t="s">
        <v>32</v>
      </c>
      <c r="N45" s="42" t="s">
        <v>13</v>
      </c>
      <c r="O45" s="43">
        <f>MAX(E75:E81)</f>
        <v>11000000</v>
      </c>
      <c r="P45">
        <f>MAX(F75:F77)</f>
        <v>5796900</v>
      </c>
      <c r="Q45" s="42">
        <v>1</v>
      </c>
      <c r="R45" s="42"/>
      <c r="S45" t="s">
        <v>29</v>
      </c>
      <c r="T45" t="s">
        <v>32</v>
      </c>
      <c r="U45">
        <f>SUM(G75:G80)</f>
        <v>74721650</v>
      </c>
      <c r="W45" t="s">
        <v>32</v>
      </c>
      <c r="X45">
        <f t="shared" si="11"/>
        <v>5796900</v>
      </c>
      <c r="AI45" t="s">
        <v>31</v>
      </c>
      <c r="AJ45" t="s">
        <v>8</v>
      </c>
      <c r="AK45">
        <v>3</v>
      </c>
      <c r="AL45">
        <v>6.4</v>
      </c>
      <c r="AM45">
        <v>88.073394495412856</v>
      </c>
      <c r="AO45">
        <v>255.39776297599602</v>
      </c>
      <c r="AP45" t="s">
        <v>31</v>
      </c>
      <c r="AQ45" t="s">
        <v>11</v>
      </c>
      <c r="AR45">
        <v>101.42310496207722</v>
      </c>
      <c r="AT45">
        <v>121.66945152149151</v>
      </c>
      <c r="AU45">
        <v>98.27246547891643</v>
      </c>
    </row>
    <row r="46" spans="2:54" ht="16" x14ac:dyDescent="0.2">
      <c r="B46" t="s">
        <v>29</v>
      </c>
      <c r="C46" t="str">
        <f t="shared" si="9"/>
        <v>At1</v>
      </c>
      <c r="D46">
        <f>C$32</f>
        <v>8</v>
      </c>
      <c r="E46">
        <f t="shared" si="10"/>
        <v>90000000</v>
      </c>
      <c r="H46" t="s">
        <v>29</v>
      </c>
      <c r="I46" t="s">
        <v>32</v>
      </c>
      <c r="J46">
        <f>SUM(G82:G87)</f>
        <v>52718000</v>
      </c>
      <c r="M46" t="s">
        <v>32</v>
      </c>
      <c r="N46" s="42" t="s">
        <v>14</v>
      </c>
      <c r="O46" s="43">
        <f>MAX(E82:E88)</f>
        <v>8600000</v>
      </c>
      <c r="P46">
        <f>MAX(F82:F84)</f>
        <v>6266000</v>
      </c>
      <c r="Q46" s="42">
        <v>1</v>
      </c>
      <c r="S46" t="s">
        <v>29</v>
      </c>
      <c r="T46" t="s">
        <v>32</v>
      </c>
      <c r="U46">
        <f>SUM(G82:G87)</f>
        <v>52718000</v>
      </c>
      <c r="W46" t="s">
        <v>32</v>
      </c>
      <c r="X46">
        <f t="shared" si="11"/>
        <v>6266000</v>
      </c>
      <c r="AI46" t="s">
        <v>31</v>
      </c>
      <c r="AJ46" t="s">
        <v>8</v>
      </c>
      <c r="AK46">
        <v>6</v>
      </c>
      <c r="AL46">
        <v>6</v>
      </c>
      <c r="AM46">
        <v>82.191780821917817</v>
      </c>
      <c r="AO46">
        <v>80.165657852819365</v>
      </c>
      <c r="AP46" t="s">
        <v>32</v>
      </c>
      <c r="AQ46" t="s">
        <v>12</v>
      </c>
      <c r="AR46">
        <v>32.717114838099974</v>
      </c>
      <c r="AS46">
        <v>26.934084761078338</v>
      </c>
      <c r="AT46">
        <v>52.963461397514266</v>
      </c>
      <c r="AU46">
        <v>42.778609311900837</v>
      </c>
      <c r="AV46">
        <v>26.990850420257232</v>
      </c>
      <c r="AW46">
        <v>5.1324602286905918</v>
      </c>
    </row>
    <row r="47" spans="2:54" ht="16" x14ac:dyDescent="0.2">
      <c r="B47" t="s">
        <v>29</v>
      </c>
      <c r="C47" t="str">
        <f>$E$24</f>
        <v>At2</v>
      </c>
      <c r="D47">
        <f>$C$26</f>
        <v>0</v>
      </c>
      <c r="E47">
        <f>E26</f>
        <v>1300000</v>
      </c>
      <c r="F47">
        <f>(E48-E47)</f>
        <v>3000000</v>
      </c>
      <c r="G47">
        <f>((D48-D47)*(E48-E47))/2+(D48-D47)*E47</f>
        <v>2800000</v>
      </c>
      <c r="H47" t="s">
        <v>29</v>
      </c>
      <c r="I47" t="s">
        <v>32</v>
      </c>
      <c r="J47">
        <f>SUM(G89:G94)</f>
        <v>71450000</v>
      </c>
      <c r="M47" t="s">
        <v>32</v>
      </c>
      <c r="N47" s="42" t="s">
        <v>15</v>
      </c>
      <c r="O47" s="43">
        <f>MAX(E89:E95)</f>
        <v>11000000</v>
      </c>
      <c r="P47">
        <f>MAX(F89:F91)</f>
        <v>5600000</v>
      </c>
      <c r="Q47" s="42">
        <v>1</v>
      </c>
      <c r="S47" t="s">
        <v>29</v>
      </c>
      <c r="T47" t="s">
        <v>32</v>
      </c>
      <c r="U47">
        <f>SUM(G89:G94)</f>
        <v>71450000</v>
      </c>
      <c r="W47" t="s">
        <v>32</v>
      </c>
      <c r="X47">
        <f t="shared" si="11"/>
        <v>5600000</v>
      </c>
      <c r="AI47" t="s">
        <v>31</v>
      </c>
      <c r="AJ47" t="s">
        <v>8</v>
      </c>
      <c r="AK47">
        <v>7</v>
      </c>
      <c r="AL47">
        <v>5.6</v>
      </c>
      <c r="AM47">
        <v>78.139534883720913</v>
      </c>
      <c r="AO47">
        <v>75.672638255257596</v>
      </c>
      <c r="AP47" t="s">
        <v>32</v>
      </c>
      <c r="AQ47" t="s">
        <v>13</v>
      </c>
      <c r="AR47">
        <v>20.246346559414292</v>
      </c>
      <c r="AT47">
        <v>40.492693118828583</v>
      </c>
      <c r="AU47">
        <v>32.70596470113567</v>
      </c>
    </row>
    <row r="48" spans="2:54" ht="16" x14ac:dyDescent="0.2">
      <c r="B48" t="s">
        <v>29</v>
      </c>
      <c r="C48" t="str">
        <f t="shared" ref="C48:C53" si="12">$E$24</f>
        <v>At2</v>
      </c>
      <c r="D48">
        <f>$C$27</f>
        <v>1</v>
      </c>
      <c r="E48">
        <f t="shared" ref="E48:E53" si="13">E27</f>
        <v>4300000</v>
      </c>
      <c r="F48">
        <f>(E49-E48)</f>
        <v>29700000</v>
      </c>
      <c r="G48">
        <f>((D50-D48)*(E50-E48))/2+(D50-D48)*E48</f>
        <v>134300000</v>
      </c>
      <c r="H48" t="s">
        <v>30</v>
      </c>
      <c r="I48" t="s">
        <v>36</v>
      </c>
      <c r="J48">
        <f>SUM(G96:G101)</f>
        <v>675800000</v>
      </c>
      <c r="K48">
        <f>AVERAGE(J48:J51)</f>
        <v>749150000</v>
      </c>
      <c r="M48" t="s">
        <v>36</v>
      </c>
      <c r="N48" s="42" t="s">
        <v>16</v>
      </c>
      <c r="O48" s="43">
        <f>MAX(E96:E102)</f>
        <v>100000000</v>
      </c>
      <c r="P48">
        <f>MAX(F96:F98)</f>
        <v>76000000</v>
      </c>
      <c r="Q48" s="42">
        <v>1</v>
      </c>
      <c r="S48" t="s">
        <v>30</v>
      </c>
      <c r="T48" t="s">
        <v>36</v>
      </c>
      <c r="U48">
        <f>SUM(G96:G101)</f>
        <v>675800000</v>
      </c>
      <c r="V48">
        <f>AVERAGE(U48:U51)</f>
        <v>749150000</v>
      </c>
      <c r="W48" t="s">
        <v>36</v>
      </c>
      <c r="X48">
        <f t="shared" si="11"/>
        <v>76000000</v>
      </c>
      <c r="Y48">
        <f>AVERAGE(X48:X51)</f>
        <v>89750000</v>
      </c>
      <c r="AI48" t="s">
        <v>31</v>
      </c>
      <c r="AJ48" t="s">
        <v>8</v>
      </c>
      <c r="AK48">
        <v>8</v>
      </c>
      <c r="AL48">
        <v>5.0999999999999996</v>
      </c>
      <c r="AM48">
        <v>73.205741626794264</v>
      </c>
      <c r="AP48" t="s">
        <v>32</v>
      </c>
      <c r="AQ48" t="s">
        <v>14</v>
      </c>
      <c r="AR48">
        <v>27.83879288572075</v>
      </c>
      <c r="AT48">
        <v>48.085139445135042</v>
      </c>
      <c r="AU48">
        <v>38.838386686868724</v>
      </c>
    </row>
    <row r="49" spans="2:49" ht="16" x14ac:dyDescent="0.2">
      <c r="B49" t="s">
        <v>29</v>
      </c>
      <c r="C49" t="str">
        <f t="shared" si="12"/>
        <v>At2</v>
      </c>
      <c r="D49">
        <v>2</v>
      </c>
      <c r="E49">
        <f t="shared" si="13"/>
        <v>34000000</v>
      </c>
      <c r="F49">
        <f>(E50-E49)</f>
        <v>96000000</v>
      </c>
      <c r="G49">
        <f>((D51-D50)*(E51-E50))/2+(D51-D50)*E50</f>
        <v>330000000</v>
      </c>
      <c r="H49" t="s">
        <v>30</v>
      </c>
      <c r="I49" t="s">
        <v>36</v>
      </c>
      <c r="J49">
        <f>SUM(G103:G108)</f>
        <v>973350000</v>
      </c>
      <c r="M49" t="s">
        <v>36</v>
      </c>
      <c r="N49" s="42" t="s">
        <v>17</v>
      </c>
      <c r="O49" s="43">
        <f>MAX(E103:E109)</f>
        <v>150000000</v>
      </c>
      <c r="P49">
        <f>MAX(F103:F105)</f>
        <v>132000000</v>
      </c>
      <c r="Q49" s="42">
        <v>1</v>
      </c>
      <c r="S49" t="s">
        <v>30</v>
      </c>
      <c r="T49" t="s">
        <v>36</v>
      </c>
      <c r="U49">
        <f>SUM(G103:G108)</f>
        <v>973350000</v>
      </c>
      <c r="W49" t="s">
        <v>36</v>
      </c>
      <c r="X49">
        <f t="shared" si="11"/>
        <v>132000000</v>
      </c>
      <c r="AI49" t="s">
        <v>31</v>
      </c>
      <c r="AJ49" t="s">
        <v>9</v>
      </c>
      <c r="AK49">
        <v>0</v>
      </c>
      <c r="AL49">
        <v>7.5333333333333341</v>
      </c>
      <c r="AM49">
        <v>100</v>
      </c>
      <c r="AO49">
        <v>99.31506849315069</v>
      </c>
      <c r="AP49" t="s">
        <v>32</v>
      </c>
      <c r="AQ49" t="s">
        <v>15</v>
      </c>
      <c r="AR49">
        <v>27.161147397793911</v>
      </c>
      <c r="AT49">
        <v>47.407493957208203</v>
      </c>
      <c r="AU49">
        <v>38.291052150660427</v>
      </c>
    </row>
    <row r="50" spans="2:49" ht="16" x14ac:dyDescent="0.2">
      <c r="B50" t="s">
        <v>29</v>
      </c>
      <c r="C50" t="str">
        <f t="shared" si="12"/>
        <v>At2</v>
      </c>
      <c r="D50">
        <f>C$29</f>
        <v>3</v>
      </c>
      <c r="E50">
        <f t="shared" si="13"/>
        <v>130000000</v>
      </c>
      <c r="G50">
        <f>((D51-D50)*(E51-E50))/2+(D51-D50)*E50</f>
        <v>330000000</v>
      </c>
      <c r="H50" t="s">
        <v>30</v>
      </c>
      <c r="I50" t="s">
        <v>36</v>
      </c>
      <c r="J50">
        <f>SUM(G110:G115)</f>
        <v>462050000</v>
      </c>
      <c r="M50" t="s">
        <v>36</v>
      </c>
      <c r="N50" s="42" t="s">
        <v>18</v>
      </c>
      <c r="O50" s="43">
        <f>MAX(E110:E116)</f>
        <v>60000000</v>
      </c>
      <c r="P50">
        <f>MAX(F110:F112)</f>
        <v>34000000</v>
      </c>
      <c r="Q50" s="42">
        <v>1</v>
      </c>
      <c r="S50" t="s">
        <v>30</v>
      </c>
      <c r="T50" t="s">
        <v>36</v>
      </c>
      <c r="U50">
        <f>SUM(G110:G115)</f>
        <v>462050000</v>
      </c>
      <c r="W50" t="s">
        <v>36</v>
      </c>
      <c r="X50">
        <f t="shared" si="11"/>
        <v>34000000</v>
      </c>
      <c r="AI50" t="s">
        <v>31</v>
      </c>
      <c r="AJ50" t="s">
        <v>9</v>
      </c>
      <c r="AK50">
        <v>1</v>
      </c>
      <c r="AL50">
        <v>7.2</v>
      </c>
      <c r="AM50">
        <v>98.63013698630138</v>
      </c>
      <c r="AO50">
        <v>96.319676788081566</v>
      </c>
      <c r="AP50" t="s">
        <v>89</v>
      </c>
      <c r="AQ50" t="s">
        <v>90</v>
      </c>
      <c r="AR50">
        <v>93.022276500453586</v>
      </c>
      <c r="AS50">
        <v>90.740723389852107</v>
      </c>
      <c r="AT50">
        <v>113.26862305986788</v>
      </c>
      <c r="AU50">
        <v>91.487112913705104</v>
      </c>
      <c r="AV50">
        <v>92.345425749819924</v>
      </c>
      <c r="AW50">
        <v>5.3436508911053844</v>
      </c>
    </row>
    <row r="51" spans="2:49" ht="16" x14ac:dyDescent="0.2">
      <c r="B51" t="s">
        <v>29</v>
      </c>
      <c r="C51" t="str">
        <f t="shared" si="12"/>
        <v>At2</v>
      </c>
      <c r="D51">
        <f>C$30</f>
        <v>6</v>
      </c>
      <c r="E51">
        <f t="shared" si="13"/>
        <v>90000000</v>
      </c>
      <c r="G51">
        <f>((D52-D51)*(E52-E51))/2+(D52-D51)*E51</f>
        <v>100000000</v>
      </c>
      <c r="H51" t="s">
        <v>30</v>
      </c>
      <c r="I51" t="s">
        <v>36</v>
      </c>
      <c r="J51">
        <f>SUM(G117:G122)</f>
        <v>885400000</v>
      </c>
      <c r="M51" t="s">
        <v>36</v>
      </c>
      <c r="N51" s="42" t="s">
        <v>19</v>
      </c>
      <c r="O51" s="43">
        <f>MAX(E117:E123)</f>
        <v>180000000</v>
      </c>
      <c r="P51">
        <f>MAX(F117:F119)</f>
        <v>117000000</v>
      </c>
      <c r="Q51" s="42">
        <v>1</v>
      </c>
      <c r="S51" t="s">
        <v>30</v>
      </c>
      <c r="T51" t="s">
        <v>36</v>
      </c>
      <c r="U51">
        <f>SUM(G117:G122)</f>
        <v>885400000</v>
      </c>
      <c r="W51" t="s">
        <v>36</v>
      </c>
      <c r="X51">
        <f t="shared" si="11"/>
        <v>117000000</v>
      </c>
      <c r="AI51" t="s">
        <v>31</v>
      </c>
      <c r="AJ51" t="s">
        <v>9</v>
      </c>
      <c r="AK51">
        <v>2</v>
      </c>
      <c r="AL51">
        <v>6.8</v>
      </c>
      <c r="AM51">
        <v>94.009216589861751</v>
      </c>
      <c r="AO51">
        <v>93.105525726123545</v>
      </c>
      <c r="AP51" t="s">
        <v>89</v>
      </c>
      <c r="AQ51" t="s">
        <v>91</v>
      </c>
      <c r="AR51">
        <v>94.445292625836828</v>
      </c>
      <c r="AT51">
        <v>114.69163918525112</v>
      </c>
      <c r="AU51">
        <v>92.636483616941689</v>
      </c>
    </row>
    <row r="52" spans="2:49" ht="16" x14ac:dyDescent="0.2">
      <c r="B52" t="s">
        <v>29</v>
      </c>
      <c r="C52" t="str">
        <f t="shared" si="12"/>
        <v>At2</v>
      </c>
      <c r="D52">
        <f>C$31</f>
        <v>7</v>
      </c>
      <c r="E52">
        <f t="shared" si="13"/>
        <v>110000000</v>
      </c>
      <c r="G52">
        <f>((D53-D52)*(E53-E52))/2+(D53-D52)*E52</f>
        <v>115000000</v>
      </c>
      <c r="H52" t="s">
        <v>30</v>
      </c>
      <c r="I52" t="s">
        <v>37</v>
      </c>
      <c r="J52">
        <f>SUM(G124:G129)</f>
        <v>16817000</v>
      </c>
      <c r="K52">
        <f>AVERAGE(J52:J55)</f>
        <v>15204500</v>
      </c>
      <c r="M52" t="s">
        <v>37</v>
      </c>
      <c r="N52" s="42" t="s">
        <v>20</v>
      </c>
      <c r="O52" s="43">
        <f>MAX(E124:E130)</f>
        <v>3400000</v>
      </c>
      <c r="P52">
        <f>MAX(F124:F126)</f>
        <v>3100000</v>
      </c>
      <c r="Q52" s="42">
        <v>1</v>
      </c>
      <c r="S52" t="s">
        <v>30</v>
      </c>
      <c r="T52" t="s">
        <v>37</v>
      </c>
      <c r="U52">
        <f>SUM(G124:G129)</f>
        <v>16817000</v>
      </c>
      <c r="V52">
        <f>AVERAGE(U52:U55)</f>
        <v>15204500</v>
      </c>
      <c r="W52" t="s">
        <v>37</v>
      </c>
      <c r="X52">
        <f t="shared" si="11"/>
        <v>3100000</v>
      </c>
      <c r="Y52">
        <f>AVERAGE(X52:X55)</f>
        <v>3092500</v>
      </c>
      <c r="AI52" t="s">
        <v>31</v>
      </c>
      <c r="AJ52" t="s">
        <v>9</v>
      </c>
      <c r="AK52">
        <v>3</v>
      </c>
      <c r="AL52">
        <v>6.7</v>
      </c>
      <c r="AM52">
        <v>92.201834862385326</v>
      </c>
      <c r="AO52">
        <v>257.4808344853588</v>
      </c>
      <c r="AP52" t="s">
        <v>89</v>
      </c>
      <c r="AQ52" t="s">
        <v>92</v>
      </c>
      <c r="AR52">
        <v>84.754601043265893</v>
      </c>
      <c r="AT52">
        <v>105.00094760268018</v>
      </c>
      <c r="AU52">
        <v>84.809308084332258</v>
      </c>
    </row>
    <row r="53" spans="2:49" ht="16" x14ac:dyDescent="0.2">
      <c r="B53" t="s">
        <v>29</v>
      </c>
      <c r="C53" t="str">
        <f t="shared" si="12"/>
        <v>At2</v>
      </c>
      <c r="D53">
        <f>C$32</f>
        <v>8</v>
      </c>
      <c r="E53">
        <f t="shared" si="13"/>
        <v>120000000</v>
      </c>
      <c r="H53" t="s">
        <v>30</v>
      </c>
      <c r="I53" t="s">
        <v>37</v>
      </c>
      <c r="J53">
        <f>SUM(G131:G136)</f>
        <v>12942000</v>
      </c>
      <c r="M53" t="s">
        <v>37</v>
      </c>
      <c r="N53" s="42" t="s">
        <v>21</v>
      </c>
      <c r="O53" s="43">
        <f>MAX(E131:E137)</f>
        <v>4100000</v>
      </c>
      <c r="P53">
        <f>MAX(F131:F133)</f>
        <v>3920000</v>
      </c>
      <c r="Q53" s="42">
        <v>1</v>
      </c>
      <c r="S53" t="s">
        <v>30</v>
      </c>
      <c r="T53" t="s">
        <v>37</v>
      </c>
      <c r="U53">
        <f>SUM(G131:G136)</f>
        <v>12942000</v>
      </c>
      <c r="W53" t="s">
        <v>37</v>
      </c>
      <c r="X53">
        <f t="shared" si="11"/>
        <v>3920000</v>
      </c>
      <c r="AI53" t="s">
        <v>31</v>
      </c>
      <c r="AJ53" t="s">
        <v>9</v>
      </c>
      <c r="AK53">
        <v>6</v>
      </c>
      <c r="AL53">
        <v>5.8</v>
      </c>
      <c r="AM53">
        <v>79.452054794520549</v>
      </c>
      <c r="AO53">
        <v>80.191143676330029</v>
      </c>
      <c r="AP53" t="s">
        <v>89</v>
      </c>
      <c r="AQ53" t="s">
        <v>93</v>
      </c>
      <c r="AR53">
        <v>97.159532829723389</v>
      </c>
      <c r="AT53">
        <v>117.40587938913768</v>
      </c>
      <c r="AU53">
        <v>94.828776533547909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1300000</v>
      </c>
      <c r="F54">
        <f>(E55-E54)</f>
        <v>3600000</v>
      </c>
      <c r="G54">
        <f>((D55-D54)*(E55-E54))/2+(D55-D54)*E54</f>
        <v>3100000</v>
      </c>
      <c r="H54" t="s">
        <v>30</v>
      </c>
      <c r="I54" t="s">
        <v>37</v>
      </c>
      <c r="J54">
        <f>SUM(G138:G143)</f>
        <v>13652000</v>
      </c>
      <c r="M54" t="s">
        <v>37</v>
      </c>
      <c r="N54" s="42" t="s">
        <v>22</v>
      </c>
      <c r="O54" s="43">
        <f>MAX(E138:E144)</f>
        <v>2400000</v>
      </c>
      <c r="P54">
        <f>MAX(F138:F140)</f>
        <v>2210000</v>
      </c>
      <c r="Q54" s="42">
        <v>1</v>
      </c>
      <c r="S54" t="s">
        <v>30</v>
      </c>
      <c r="T54" t="s">
        <v>37</v>
      </c>
      <c r="U54">
        <f>SUM(G138:G143)</f>
        <v>13652000</v>
      </c>
      <c r="W54" t="s">
        <v>37</v>
      </c>
      <c r="X54">
        <f t="shared" si="11"/>
        <v>2210000</v>
      </c>
      <c r="AI54" t="s">
        <v>31</v>
      </c>
      <c r="AJ54" t="s">
        <v>9</v>
      </c>
      <c r="AK54">
        <v>7</v>
      </c>
      <c r="AL54">
        <v>5.8</v>
      </c>
      <c r="AM54">
        <v>80.930232558139522</v>
      </c>
      <c r="AO54">
        <v>77.785690441749196</v>
      </c>
    </row>
    <row r="55" spans="2:49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4900000</v>
      </c>
      <c r="F55">
        <f>(E56-E55)</f>
        <v>43100000</v>
      </c>
      <c r="G55">
        <f>((D57-D55)*(E57-E55))/2+(D57-D55)*E55</f>
        <v>164900000</v>
      </c>
      <c r="H55" t="s">
        <v>30</v>
      </c>
      <c r="I55" t="s">
        <v>37</v>
      </c>
      <c r="J55">
        <f>SUM(G145:G150)</f>
        <v>17407000</v>
      </c>
      <c r="M55" t="s">
        <v>37</v>
      </c>
      <c r="N55" s="42" t="s">
        <v>23</v>
      </c>
      <c r="O55" s="43">
        <f>MAX(E145:E151)</f>
        <v>3300000</v>
      </c>
      <c r="P55">
        <f>MAX(F145:F147)</f>
        <v>3140000</v>
      </c>
      <c r="Q55" s="42">
        <v>1</v>
      </c>
      <c r="S55" t="s">
        <v>30</v>
      </c>
      <c r="T55" t="s">
        <v>37</v>
      </c>
      <c r="U55">
        <f>SUM(G145:G150)</f>
        <v>17407000</v>
      </c>
      <c r="W55" t="s">
        <v>37</v>
      </c>
      <c r="X55">
        <f t="shared" si="11"/>
        <v>3140000</v>
      </c>
      <c r="AI55" t="s">
        <v>31</v>
      </c>
      <c r="AJ55" t="s">
        <v>9</v>
      </c>
      <c r="AK55">
        <v>8</v>
      </c>
      <c r="AL55">
        <v>5.2</v>
      </c>
      <c r="AM55">
        <v>74.64114832535887</v>
      </c>
    </row>
    <row r="56" spans="2:49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48000000</v>
      </c>
      <c r="F56">
        <f>(E57-E56)</f>
        <v>112000000</v>
      </c>
      <c r="G56">
        <f>((D58-D57)*(E58-E57))/2+(D58-D57)*E57</f>
        <v>390000000</v>
      </c>
      <c r="N56" s="42"/>
      <c r="AI56" t="s">
        <v>31</v>
      </c>
      <c r="AJ56" t="s">
        <v>10</v>
      </c>
      <c r="AK56">
        <v>0</v>
      </c>
      <c r="AL56">
        <v>7.5333333333333341</v>
      </c>
      <c r="AM56">
        <v>100</v>
      </c>
      <c r="AO56">
        <v>98.63013698630138</v>
      </c>
      <c r="AQ56" t="s">
        <v>94</v>
      </c>
      <c r="AR56">
        <v>20.246346559414292</v>
      </c>
    </row>
    <row r="57" spans="2:49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160000000</v>
      </c>
      <c r="G57">
        <f>((D58-D57)*(E58-E57))/2+(D58-D57)*E57</f>
        <v>390000000</v>
      </c>
      <c r="N57" s="42"/>
      <c r="AI57" t="s">
        <v>31</v>
      </c>
      <c r="AJ57" t="s">
        <v>10</v>
      </c>
      <c r="AK57">
        <v>1</v>
      </c>
      <c r="AL57">
        <v>7.1</v>
      </c>
      <c r="AM57">
        <v>97.260273972602747</v>
      </c>
      <c r="AO57">
        <v>97.017233760494918</v>
      </c>
      <c r="AQ57" t="s">
        <v>95</v>
      </c>
      <c r="AR57">
        <v>123.80828233885586</v>
      </c>
    </row>
    <row r="58" spans="2:49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100000000</v>
      </c>
      <c r="G58">
        <f>((D59-D58)*(E59-E58))/2+(D59-D58)*E58</f>
        <v>115000000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2</v>
      </c>
      <c r="AL58">
        <v>7</v>
      </c>
      <c r="AM58">
        <v>96.774193548387103</v>
      </c>
      <c r="AO58">
        <v>93.111867416395384</v>
      </c>
    </row>
    <row r="59" spans="2:49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130000000</v>
      </c>
      <c r="G59">
        <f>((D60-D59)*(E60-E59))/2+(D60-D59)*E59</f>
        <v>135000000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3</v>
      </c>
      <c r="AL59">
        <v>6.5</v>
      </c>
      <c r="AM59">
        <v>89.449541284403665</v>
      </c>
      <c r="AO59">
        <v>257.4619831594822</v>
      </c>
    </row>
    <row r="60" spans="2:49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140000000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6</v>
      </c>
      <c r="AL60">
        <v>6</v>
      </c>
      <c r="AM60">
        <v>82.191780821917817</v>
      </c>
      <c r="AO60">
        <v>78.072634597005418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1300000</v>
      </c>
      <c r="F61">
        <f>(E62-E61)</f>
        <v>2700000</v>
      </c>
      <c r="G61">
        <f>((D62-D61)*(E62-E61))/2+(D62-D61)*E61</f>
        <v>2650000</v>
      </c>
      <c r="N61" s="42"/>
      <c r="AI61" t="s">
        <v>31</v>
      </c>
      <c r="AJ61" t="s">
        <v>10</v>
      </c>
      <c r="AK61">
        <v>7</v>
      </c>
      <c r="AL61">
        <v>5.3</v>
      </c>
      <c r="AM61">
        <v>73.953488372093005</v>
      </c>
      <c r="AO61">
        <v>72.144208300879043</v>
      </c>
    </row>
    <row r="62" spans="2:49" ht="16" x14ac:dyDescent="0.2">
      <c r="B62" t="s">
        <v>29</v>
      </c>
      <c r="C62" t="str">
        <f t="shared" ref="C62:C67" si="16">$G$24</f>
        <v>At4</v>
      </c>
      <c r="D62">
        <f>$C$27</f>
        <v>1</v>
      </c>
      <c r="E62">
        <f t="shared" ref="E62:E67" si="17">G27</f>
        <v>4000000</v>
      </c>
      <c r="F62">
        <f>(E63-E62)</f>
        <v>37000000</v>
      </c>
      <c r="G62">
        <f>((D64-D62)*(E64-E62))/2+(D64-D62)*E62</f>
        <v>114000000</v>
      </c>
      <c r="N62" s="42"/>
      <c r="AI62" t="s">
        <v>31</v>
      </c>
      <c r="AJ62" t="s">
        <v>10</v>
      </c>
      <c r="AK62">
        <v>8</v>
      </c>
      <c r="AL62">
        <v>4.9000000000000004</v>
      </c>
      <c r="AM62">
        <v>70.334928229665081</v>
      </c>
    </row>
    <row r="63" spans="2:49" ht="16" x14ac:dyDescent="0.2">
      <c r="B63" t="s">
        <v>29</v>
      </c>
      <c r="C63" t="str">
        <f t="shared" si="16"/>
        <v>At4</v>
      </c>
      <c r="D63">
        <v>2</v>
      </c>
      <c r="E63">
        <f t="shared" si="17"/>
        <v>41000000</v>
      </c>
      <c r="F63">
        <f>(E64-E63)</f>
        <v>69000000</v>
      </c>
      <c r="G63">
        <f>((D65-D64)*(E65-E64))/2+(D65-D64)*E64</f>
        <v>375000000</v>
      </c>
      <c r="N63" s="42"/>
      <c r="AI63" t="s">
        <v>31</v>
      </c>
      <c r="AJ63" t="s">
        <v>11</v>
      </c>
      <c r="AK63">
        <v>0</v>
      </c>
      <c r="AL63">
        <v>7.5333333333333341</v>
      </c>
      <c r="AM63">
        <v>100</v>
      </c>
      <c r="AO63">
        <v>99.31506849315069</v>
      </c>
    </row>
    <row r="64" spans="2:49" ht="16" x14ac:dyDescent="0.2">
      <c r="B64" t="s">
        <v>29</v>
      </c>
      <c r="C64" t="str">
        <f t="shared" si="16"/>
        <v>At4</v>
      </c>
      <c r="D64">
        <f>C$29</f>
        <v>3</v>
      </c>
      <c r="E64">
        <f t="shared" si="17"/>
        <v>110000000</v>
      </c>
      <c r="G64">
        <f>((D65-D64)*(E65-E64))/2+(D65-D64)*E64</f>
        <v>375000000</v>
      </c>
      <c r="N64" s="42"/>
      <c r="AI64" t="s">
        <v>31</v>
      </c>
      <c r="AJ64" t="s">
        <v>11</v>
      </c>
      <c r="AK64">
        <v>1</v>
      </c>
      <c r="AL64">
        <v>7.2</v>
      </c>
      <c r="AM64">
        <v>98.63013698630138</v>
      </c>
      <c r="AO64">
        <v>97.010921027712897</v>
      </c>
    </row>
    <row r="65" spans="2:41" ht="16" x14ac:dyDescent="0.2">
      <c r="B65" t="s">
        <v>29</v>
      </c>
      <c r="C65" t="str">
        <f t="shared" si="16"/>
        <v>At4</v>
      </c>
      <c r="D65">
        <f>C$30</f>
        <v>6</v>
      </c>
      <c r="E65">
        <f t="shared" si="17"/>
        <v>140000000</v>
      </c>
      <c r="G65">
        <f>((D66-D65)*(E66-E65))/2+(D66-D65)*E65</f>
        <v>110000000</v>
      </c>
      <c r="N65" s="42"/>
      <c r="AI65" t="s">
        <v>31</v>
      </c>
      <c r="AJ65" t="s">
        <v>11</v>
      </c>
      <c r="AK65">
        <v>2</v>
      </c>
      <c r="AL65">
        <v>6.9</v>
      </c>
      <c r="AM65">
        <v>95.391705069124427</v>
      </c>
      <c r="AO65">
        <v>91.732549782268649</v>
      </c>
    </row>
    <row r="66" spans="2:41" ht="16" x14ac:dyDescent="0.2">
      <c r="B66" t="s">
        <v>29</v>
      </c>
      <c r="C66" t="str">
        <f t="shared" si="16"/>
        <v>At4</v>
      </c>
      <c r="D66">
        <f>C$31</f>
        <v>7</v>
      </c>
      <c r="E66">
        <f t="shared" si="17"/>
        <v>80000000</v>
      </c>
      <c r="G66">
        <f>((D67-D66)*(E67-E66))/2+(D67-D66)*E66</f>
        <v>100000000</v>
      </c>
      <c r="N66" s="42"/>
      <c r="AI66" t="s">
        <v>31</v>
      </c>
      <c r="AJ66" t="s">
        <v>11</v>
      </c>
      <c r="AK66">
        <v>3</v>
      </c>
      <c r="AL66">
        <v>6.4</v>
      </c>
      <c r="AM66">
        <v>88.073394495412856</v>
      </c>
      <c r="AO66">
        <v>255.39776297599602</v>
      </c>
    </row>
    <row r="67" spans="2:41" ht="16" x14ac:dyDescent="0.2">
      <c r="B67" t="s">
        <v>29</v>
      </c>
      <c r="C67" t="str">
        <f t="shared" si="16"/>
        <v>At4</v>
      </c>
      <c r="D67">
        <f>C$32</f>
        <v>8</v>
      </c>
      <c r="E67">
        <f t="shared" si="17"/>
        <v>120000000</v>
      </c>
      <c r="N67" s="42"/>
      <c r="AI67" t="s">
        <v>31</v>
      </c>
      <c r="AJ67" t="s">
        <v>11</v>
      </c>
      <c r="AK67">
        <v>6</v>
      </c>
      <c r="AL67">
        <v>6</v>
      </c>
      <c r="AM67">
        <v>82.191780821917817</v>
      </c>
      <c r="AO67">
        <v>80.165657852819365</v>
      </c>
    </row>
    <row r="68" spans="2:41" ht="16" x14ac:dyDescent="0.2">
      <c r="B68" t="s">
        <v>29</v>
      </c>
      <c r="C68" t="str">
        <f t="shared" ref="C68:C74" si="18">$H$24</f>
        <v>Ct1</v>
      </c>
      <c r="D68">
        <f>$C$26</f>
        <v>0</v>
      </c>
      <c r="E68">
        <f>H26</f>
        <v>34000</v>
      </c>
      <c r="F68">
        <f>(E69-E68)</f>
        <v>0</v>
      </c>
      <c r="G68">
        <f>((D69-D68)*(E69-E68))/2+(D69-D68)*E68</f>
        <v>34000</v>
      </c>
      <c r="N68" s="42"/>
      <c r="AI68" t="s">
        <v>31</v>
      </c>
      <c r="AJ68" t="s">
        <v>11</v>
      </c>
      <c r="AK68">
        <v>7</v>
      </c>
      <c r="AL68">
        <v>5.6</v>
      </c>
      <c r="AM68">
        <v>78.139534883720913</v>
      </c>
      <c r="AO68">
        <v>74.954934905975293</v>
      </c>
    </row>
    <row r="69" spans="2:41" x14ac:dyDescent="0.2">
      <c r="B69" t="s">
        <v>29</v>
      </c>
      <c r="C69" t="str">
        <f t="shared" si="18"/>
        <v>Ct1</v>
      </c>
      <c r="D69">
        <f>$C$27</f>
        <v>1</v>
      </c>
      <c r="E69">
        <f t="shared" ref="E69:E74" si="19">H27</f>
        <v>34000</v>
      </c>
      <c r="F69">
        <f>(E70-E69)</f>
        <v>5066000</v>
      </c>
      <c r="G69">
        <f>((D71-D69)*(E71-E69))/2+(D71-D69)*E69</f>
        <v>10034000</v>
      </c>
      <c r="AI69" t="s">
        <v>31</v>
      </c>
      <c r="AJ69" t="s">
        <v>11</v>
      </c>
      <c r="AK69">
        <v>8</v>
      </c>
      <c r="AL69">
        <v>5</v>
      </c>
      <c r="AM69">
        <v>71.770334928229673</v>
      </c>
    </row>
    <row r="70" spans="2:41" x14ac:dyDescent="0.2">
      <c r="B70" t="s">
        <v>29</v>
      </c>
      <c r="C70" t="str">
        <f t="shared" si="18"/>
        <v>Ct1</v>
      </c>
      <c r="D70">
        <v>2</v>
      </c>
      <c r="E70">
        <f t="shared" si="19"/>
        <v>5100000</v>
      </c>
      <c r="F70">
        <f>(E71-E70)</f>
        <v>4900000</v>
      </c>
      <c r="G70">
        <f>((D72-D71)*(E72-E71))/2+(D72-D71)*E71</f>
        <v>24000000</v>
      </c>
      <c r="AI70" t="s">
        <v>32</v>
      </c>
      <c r="AJ70" t="s">
        <v>12</v>
      </c>
      <c r="AK70">
        <v>0</v>
      </c>
      <c r="AL70">
        <v>7.5333333333333341</v>
      </c>
      <c r="AM70">
        <v>100</v>
      </c>
      <c r="AO70">
        <v>99.31506849315069</v>
      </c>
    </row>
    <row r="71" spans="2:41" x14ac:dyDescent="0.2">
      <c r="B71" t="s">
        <v>29</v>
      </c>
      <c r="C71" t="str">
        <f t="shared" si="18"/>
        <v>Ct1</v>
      </c>
      <c r="D71">
        <f>C$29</f>
        <v>3</v>
      </c>
      <c r="E71">
        <f t="shared" si="19"/>
        <v>10000000</v>
      </c>
      <c r="G71">
        <f>((D72-D71)*(E72-E71))/2+(D72-D71)*E71</f>
        <v>24000000</v>
      </c>
      <c r="AI71" t="s">
        <v>32</v>
      </c>
      <c r="AJ71" t="s">
        <v>12</v>
      </c>
      <c r="AK71">
        <v>1</v>
      </c>
      <c r="AL71">
        <v>7.2</v>
      </c>
      <c r="AM71">
        <v>98.63013698630138</v>
      </c>
      <c r="AO71">
        <v>99.084653746606904</v>
      </c>
    </row>
    <row r="72" spans="2:41" x14ac:dyDescent="0.2">
      <c r="B72" t="s">
        <v>29</v>
      </c>
      <c r="C72" t="str">
        <f t="shared" si="18"/>
        <v>Ct1</v>
      </c>
      <c r="D72">
        <f>C$30</f>
        <v>6</v>
      </c>
      <c r="E72">
        <f t="shared" si="19"/>
        <v>6000000</v>
      </c>
      <c r="G72">
        <f>((D73-D72)*(E73-E72))/2+(D73-D72)*E72</f>
        <v>5650000</v>
      </c>
      <c r="AI72" t="s">
        <v>32</v>
      </c>
      <c r="AJ72" t="s">
        <v>12</v>
      </c>
      <c r="AK72">
        <v>2</v>
      </c>
      <c r="AL72">
        <v>7.2</v>
      </c>
      <c r="AM72">
        <v>99.539170506912441</v>
      </c>
      <c r="AO72">
        <v>98.62279626263053</v>
      </c>
    </row>
    <row r="73" spans="2:41" x14ac:dyDescent="0.2">
      <c r="B73" t="s">
        <v>29</v>
      </c>
      <c r="C73" t="str">
        <f t="shared" si="18"/>
        <v>Ct1</v>
      </c>
      <c r="D73">
        <f>C$31</f>
        <v>7</v>
      </c>
      <c r="E73">
        <f t="shared" si="19"/>
        <v>5300000</v>
      </c>
      <c r="G73">
        <f>((D74-D73)*(E74-E73))/2+(D74-D73)*E73</f>
        <v>6050000</v>
      </c>
      <c r="AI73" t="s">
        <v>32</v>
      </c>
      <c r="AJ73" t="s">
        <v>12</v>
      </c>
      <c r="AK73">
        <v>3</v>
      </c>
      <c r="AL73">
        <v>7.1</v>
      </c>
      <c r="AM73">
        <v>97.706422018348619</v>
      </c>
      <c r="AO73">
        <v>284.23086590423526</v>
      </c>
    </row>
    <row r="74" spans="2:41" x14ac:dyDescent="0.2">
      <c r="B74" t="s">
        <v>29</v>
      </c>
      <c r="C74" t="str">
        <f t="shared" si="18"/>
        <v>Ct1</v>
      </c>
      <c r="D74">
        <f>C$32</f>
        <v>8</v>
      </c>
      <c r="E74">
        <f t="shared" si="19"/>
        <v>6800000</v>
      </c>
      <c r="AI74" t="s">
        <v>32</v>
      </c>
      <c r="AJ74" t="s">
        <v>12</v>
      </c>
      <c r="AK74">
        <v>6</v>
      </c>
      <c r="AL74">
        <v>6.7</v>
      </c>
      <c r="AM74">
        <v>91.780821917808225</v>
      </c>
      <c r="AO74">
        <v>92.634597005415742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34000</v>
      </c>
      <c r="F75">
        <f>(E76-E75)</f>
        <v>-30900</v>
      </c>
      <c r="G75">
        <f>((D76-D75)*(E76-E75))/2+(D76-D75)*E75</f>
        <v>18550</v>
      </c>
      <c r="AI75" t="s">
        <v>32</v>
      </c>
      <c r="AJ75" t="s">
        <v>12</v>
      </c>
      <c r="AK75">
        <v>7</v>
      </c>
      <c r="AL75">
        <v>6.7</v>
      </c>
      <c r="AM75">
        <v>93.488372093023258</v>
      </c>
      <c r="AO75">
        <v>93.394903749860916</v>
      </c>
    </row>
    <row r="76" spans="2:41" x14ac:dyDescent="0.2">
      <c r="B76" t="s">
        <v>29</v>
      </c>
      <c r="C76" t="str">
        <f t="shared" ref="C76:C81" si="20">$I$24</f>
        <v>Ct2</v>
      </c>
      <c r="D76">
        <f>$C$27</f>
        <v>1</v>
      </c>
      <c r="E76">
        <f t="shared" ref="E76:E81" si="21">I27</f>
        <v>3100</v>
      </c>
      <c r="F76">
        <f>(E77-E76)</f>
        <v>5796900</v>
      </c>
      <c r="G76">
        <f>((D78-D76)*(E78-E76))/2+(D78-D76)*E76</f>
        <v>11003100</v>
      </c>
      <c r="AI76" t="s">
        <v>32</v>
      </c>
      <c r="AJ76" t="s">
        <v>12</v>
      </c>
      <c r="AK76">
        <v>8</v>
      </c>
      <c r="AL76">
        <v>6.5</v>
      </c>
      <c r="AM76">
        <v>93.301435406698573</v>
      </c>
    </row>
    <row r="77" spans="2:41" x14ac:dyDescent="0.2">
      <c r="B77" t="s">
        <v>29</v>
      </c>
      <c r="C77" t="str">
        <f t="shared" si="20"/>
        <v>Ct2</v>
      </c>
      <c r="D77">
        <v>2</v>
      </c>
      <c r="E77">
        <f t="shared" si="21"/>
        <v>5800000</v>
      </c>
      <c r="F77">
        <f>(E78-E77)</f>
        <v>5200000</v>
      </c>
      <c r="G77">
        <f>((D79-D78)*(E79-E78))/2+(D79-D78)*E78</f>
        <v>26400000</v>
      </c>
      <c r="AI77" t="s">
        <v>32</v>
      </c>
      <c r="AJ77" t="s">
        <v>13</v>
      </c>
      <c r="AK77">
        <v>0</v>
      </c>
      <c r="AL77">
        <v>7.5333333333333341</v>
      </c>
      <c r="AM77">
        <v>100</v>
      </c>
      <c r="AO77">
        <v>100</v>
      </c>
    </row>
    <row r="78" spans="2:41" x14ac:dyDescent="0.2">
      <c r="B78" t="s">
        <v>29</v>
      </c>
      <c r="C78" t="str">
        <f t="shared" si="20"/>
        <v>Ct2</v>
      </c>
      <c r="D78">
        <f>C$29</f>
        <v>3</v>
      </c>
      <c r="E78">
        <f t="shared" si="21"/>
        <v>11000000</v>
      </c>
      <c r="G78">
        <f>((D79-D78)*(E79-E78))/2+(D79-D78)*E78</f>
        <v>26400000</v>
      </c>
      <c r="AI78" t="s">
        <v>32</v>
      </c>
      <c r="AJ78" t="s">
        <v>13</v>
      </c>
      <c r="AK78">
        <v>1</v>
      </c>
      <c r="AL78">
        <v>7.3</v>
      </c>
      <c r="AM78">
        <v>100</v>
      </c>
      <c r="AO78">
        <v>99.769585253456228</v>
      </c>
    </row>
    <row r="79" spans="2:41" x14ac:dyDescent="0.2">
      <c r="B79" t="s">
        <v>29</v>
      </c>
      <c r="C79" t="str">
        <f t="shared" si="20"/>
        <v>Ct2</v>
      </c>
      <c r="D79">
        <f>C$30</f>
        <v>6</v>
      </c>
      <c r="E79">
        <f t="shared" si="21"/>
        <v>6600000</v>
      </c>
      <c r="G79">
        <f>((D80-D79)*(E80-E79))/2+(D80-D79)*E79</f>
        <v>5100000</v>
      </c>
      <c r="AI79" t="s">
        <v>32</v>
      </c>
      <c r="AJ79" t="s">
        <v>13</v>
      </c>
      <c r="AK79">
        <v>2</v>
      </c>
      <c r="AL79">
        <v>7.2</v>
      </c>
      <c r="AM79">
        <v>99.539170506912441</v>
      </c>
      <c r="AO79">
        <v>98.62279626263053</v>
      </c>
    </row>
    <row r="80" spans="2:41" x14ac:dyDescent="0.2">
      <c r="B80" t="s">
        <v>29</v>
      </c>
      <c r="C80" t="str">
        <f t="shared" si="20"/>
        <v>Ct2</v>
      </c>
      <c r="D80">
        <f>C$31</f>
        <v>7</v>
      </c>
      <c r="E80">
        <f t="shared" si="21"/>
        <v>3600000</v>
      </c>
      <c r="G80">
        <f>((D81-D80)*(E81-E80))/2+(D81-D80)*E80</f>
        <v>5800000</v>
      </c>
      <c r="AI80" t="s">
        <v>32</v>
      </c>
      <c r="AJ80" t="s">
        <v>13</v>
      </c>
      <c r="AK80">
        <v>3</v>
      </c>
      <c r="AL80">
        <v>7.1</v>
      </c>
      <c r="AM80">
        <v>97.706422018348619</v>
      </c>
      <c r="AO80">
        <v>288.34045494533115</v>
      </c>
    </row>
    <row r="81" spans="2:41" x14ac:dyDescent="0.2">
      <c r="B81" t="s">
        <v>29</v>
      </c>
      <c r="C81" t="str">
        <f t="shared" si="20"/>
        <v>Ct2</v>
      </c>
      <c r="D81">
        <f>C$32</f>
        <v>8</v>
      </c>
      <c r="E81">
        <f t="shared" si="21"/>
        <v>8000000</v>
      </c>
      <c r="AI81" t="s">
        <v>32</v>
      </c>
      <c r="AJ81" t="s">
        <v>13</v>
      </c>
      <c r="AK81">
        <v>6</v>
      </c>
      <c r="AL81">
        <v>6.9</v>
      </c>
      <c r="AM81">
        <v>94.520547945205493</v>
      </c>
      <c r="AO81">
        <v>96.097483274928322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34000</v>
      </c>
      <c r="F82">
        <f>(E83-E82)</f>
        <v>0</v>
      </c>
      <c r="G82">
        <f>((D83-D82)*(E83-E82))/2+(D83-D82)*E82</f>
        <v>34000</v>
      </c>
      <c r="AI82" t="s">
        <v>32</v>
      </c>
      <c r="AJ82" t="s">
        <v>13</v>
      </c>
      <c r="AK82">
        <v>7</v>
      </c>
      <c r="AL82">
        <v>7</v>
      </c>
      <c r="AM82">
        <v>97.674418604651152</v>
      </c>
      <c r="AO82">
        <v>96.923333704239468</v>
      </c>
    </row>
    <row r="83" spans="2:41" x14ac:dyDescent="0.2">
      <c r="B83" t="s">
        <v>29</v>
      </c>
      <c r="C83" t="str">
        <f t="shared" ref="C83:C88" si="22">$J$24</f>
        <v>Ct3</v>
      </c>
      <c r="D83">
        <f>$C$27</f>
        <v>1</v>
      </c>
      <c r="E83">
        <f t="shared" ref="E83:E88" si="23">J27</f>
        <v>34000</v>
      </c>
      <c r="F83">
        <f>(E84-E83)</f>
        <v>6266000</v>
      </c>
      <c r="G83">
        <f>((D85-D83)*(E85-E83))/2+(D85-D83)*E83</f>
        <v>4034000</v>
      </c>
      <c r="AI83" t="s">
        <v>32</v>
      </c>
      <c r="AJ83" t="s">
        <v>13</v>
      </c>
      <c r="AK83">
        <v>8</v>
      </c>
      <c r="AL83">
        <v>6.7</v>
      </c>
      <c r="AM83">
        <v>96.17224880382777</v>
      </c>
    </row>
    <row r="84" spans="2:41" x14ac:dyDescent="0.2">
      <c r="B84" t="s">
        <v>29</v>
      </c>
      <c r="C84" t="str">
        <f t="shared" si="22"/>
        <v>Ct3</v>
      </c>
      <c r="D84">
        <v>2</v>
      </c>
      <c r="E84">
        <f t="shared" si="23"/>
        <v>6300000</v>
      </c>
      <c r="F84">
        <f>(E85-E84)</f>
        <v>-2300000</v>
      </c>
      <c r="G84">
        <f>((D86-D85)*(E86-E85))/2+(D86-D85)*E85</f>
        <v>16650000</v>
      </c>
      <c r="AI84" t="s">
        <v>32</v>
      </c>
      <c r="AJ84" t="s">
        <v>14</v>
      </c>
      <c r="AK84">
        <v>0</v>
      </c>
      <c r="AL84">
        <v>7.5333333333333341</v>
      </c>
      <c r="AM84">
        <v>100</v>
      </c>
      <c r="AO84">
        <v>100.68493150684932</v>
      </c>
    </row>
    <row r="85" spans="2:41" x14ac:dyDescent="0.2">
      <c r="B85" t="s">
        <v>29</v>
      </c>
      <c r="C85" t="str">
        <f t="shared" si="22"/>
        <v>Ct3</v>
      </c>
      <c r="D85">
        <f>C$29</f>
        <v>3</v>
      </c>
      <c r="E85">
        <f t="shared" si="23"/>
        <v>4000000</v>
      </c>
      <c r="G85">
        <f>((D86-D85)*(E86-E85))/2+(D86-D85)*E85</f>
        <v>16650000</v>
      </c>
      <c r="AI85" t="s">
        <v>32</v>
      </c>
      <c r="AJ85" t="s">
        <v>14</v>
      </c>
      <c r="AK85">
        <v>1</v>
      </c>
      <c r="AL85">
        <v>7.4</v>
      </c>
      <c r="AM85">
        <v>101.36986301369863</v>
      </c>
      <c r="AO85">
        <v>101.14576099993687</v>
      </c>
    </row>
    <row r="86" spans="2:41" x14ac:dyDescent="0.2">
      <c r="B86" t="s">
        <v>29</v>
      </c>
      <c r="C86" t="str">
        <f t="shared" si="22"/>
        <v>Ct3</v>
      </c>
      <c r="D86">
        <f>C$30</f>
        <v>6</v>
      </c>
      <c r="E86">
        <f t="shared" si="23"/>
        <v>7100000</v>
      </c>
      <c r="G86">
        <f>((D87-D86)*(E87-E86))/2+(D87-D86)*E86</f>
        <v>7300000</v>
      </c>
      <c r="AI86" t="s">
        <v>32</v>
      </c>
      <c r="AJ86" t="s">
        <v>14</v>
      </c>
      <c r="AK86">
        <v>2</v>
      </c>
      <c r="AL86">
        <v>7.3</v>
      </c>
      <c r="AM86">
        <v>100.92165898617512</v>
      </c>
      <c r="AO86">
        <v>98.625967107766456</v>
      </c>
    </row>
    <row r="87" spans="2:41" x14ac:dyDescent="0.2">
      <c r="B87" t="s">
        <v>29</v>
      </c>
      <c r="C87" t="str">
        <f t="shared" si="22"/>
        <v>Ct3</v>
      </c>
      <c r="D87">
        <f>C$31</f>
        <v>7</v>
      </c>
      <c r="E87">
        <f t="shared" si="23"/>
        <v>7500000</v>
      </c>
      <c r="G87">
        <f>((D88-D87)*(E88-E87))/2+(D88-D87)*E87</f>
        <v>8050000</v>
      </c>
      <c r="AI87" t="s">
        <v>32</v>
      </c>
      <c r="AJ87" t="s">
        <v>14</v>
      </c>
      <c r="AK87">
        <v>3</v>
      </c>
      <c r="AL87">
        <v>7</v>
      </c>
      <c r="AM87">
        <v>96.330275229357795</v>
      </c>
      <c r="AO87">
        <v>282.16664572074905</v>
      </c>
    </row>
    <row r="88" spans="2:41" x14ac:dyDescent="0.2">
      <c r="B88" t="s">
        <v>29</v>
      </c>
      <c r="C88" t="str">
        <f t="shared" si="22"/>
        <v>Ct3</v>
      </c>
      <c r="D88">
        <f>C$32</f>
        <v>8</v>
      </c>
      <c r="E88">
        <f t="shared" si="23"/>
        <v>8600000</v>
      </c>
      <c r="AI88" t="s">
        <v>32</v>
      </c>
      <c r="AJ88" t="s">
        <v>14</v>
      </c>
      <c r="AK88">
        <v>6</v>
      </c>
      <c r="AL88">
        <v>6.7</v>
      </c>
      <c r="AM88">
        <v>91.780821917808225</v>
      </c>
      <c r="AO88">
        <v>94.02994584262504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34000</v>
      </c>
      <c r="F89">
        <f>(E90-E89)</f>
        <v>-12000</v>
      </c>
      <c r="G89">
        <f>((D90-D89)*(E90-E89))/2+(D90-D89)*E89</f>
        <v>28000</v>
      </c>
      <c r="AI89" t="s">
        <v>32</v>
      </c>
      <c r="AJ89" t="s">
        <v>14</v>
      </c>
      <c r="AK89">
        <v>7</v>
      </c>
      <c r="AL89">
        <v>6.9</v>
      </c>
      <c r="AM89">
        <v>96.279069767441854</v>
      </c>
      <c r="AO89">
        <v>95.507955936352516</v>
      </c>
    </row>
    <row r="90" spans="2:41" x14ac:dyDescent="0.2">
      <c r="B90" t="s">
        <v>29</v>
      </c>
      <c r="C90" t="str">
        <f t="shared" ref="C90:C95" si="24">$K$24</f>
        <v>Ct4</v>
      </c>
      <c r="D90">
        <f>$C$27</f>
        <v>1</v>
      </c>
      <c r="E90">
        <f t="shared" ref="E90:E95" si="25">K27</f>
        <v>22000</v>
      </c>
      <c r="F90">
        <f>(E91-E90)</f>
        <v>5378000</v>
      </c>
      <c r="G90">
        <f>((D92-D90)*(E92-E90))/2+(D92-D90)*E90</f>
        <v>11022000</v>
      </c>
      <c r="AI90" t="s">
        <v>32</v>
      </c>
      <c r="AJ90" t="s">
        <v>14</v>
      </c>
      <c r="AK90">
        <v>8</v>
      </c>
      <c r="AL90">
        <v>6.6</v>
      </c>
      <c r="AM90">
        <v>94.736842105263165</v>
      </c>
    </row>
    <row r="91" spans="2:41" x14ac:dyDescent="0.2">
      <c r="B91" t="s">
        <v>29</v>
      </c>
      <c r="C91" t="str">
        <f t="shared" si="24"/>
        <v>Ct4</v>
      </c>
      <c r="D91">
        <v>2</v>
      </c>
      <c r="E91">
        <f t="shared" si="25"/>
        <v>5400000</v>
      </c>
      <c r="F91">
        <f>(E92-E91)</f>
        <v>5600000</v>
      </c>
      <c r="G91">
        <f>((D93-D92)*(E93-E92))/2+(D93-D92)*E92</f>
        <v>24750000</v>
      </c>
      <c r="AI91" t="s">
        <v>32</v>
      </c>
      <c r="AJ91" t="s">
        <v>15</v>
      </c>
      <c r="AK91">
        <v>0</v>
      </c>
      <c r="AL91">
        <v>7.5333333333333341</v>
      </c>
      <c r="AM91">
        <v>100</v>
      </c>
      <c r="AO91">
        <v>99.31506849315069</v>
      </c>
    </row>
    <row r="92" spans="2:41" x14ac:dyDescent="0.2">
      <c r="B92" t="s">
        <v>29</v>
      </c>
      <c r="C92" t="str">
        <f t="shared" si="24"/>
        <v>Ct4</v>
      </c>
      <c r="D92">
        <f>C$29</f>
        <v>3</v>
      </c>
      <c r="E92">
        <f t="shared" si="25"/>
        <v>11000000</v>
      </c>
      <c r="G92">
        <f>((D93-D92)*(E93-E92))/2+(D93-D92)*E92</f>
        <v>24750000</v>
      </c>
      <c r="AI92" t="s">
        <v>32</v>
      </c>
      <c r="AJ92" t="s">
        <v>15</v>
      </c>
      <c r="AK92">
        <v>1</v>
      </c>
      <c r="AL92">
        <v>7.2</v>
      </c>
      <c r="AM92">
        <v>98.63013698630138</v>
      </c>
      <c r="AO92">
        <v>99.775897986238249</v>
      </c>
    </row>
    <row r="93" spans="2:41" x14ac:dyDescent="0.2">
      <c r="B93" t="s">
        <v>29</v>
      </c>
      <c r="C93" t="str">
        <f t="shared" si="24"/>
        <v>Ct4</v>
      </c>
      <c r="D93">
        <f>C$30</f>
        <v>6</v>
      </c>
      <c r="E93">
        <f t="shared" si="25"/>
        <v>5500000</v>
      </c>
      <c r="G93">
        <f>((D94-D93)*(E94-E93))/2+(D94-D93)*E93</f>
        <v>5450000</v>
      </c>
      <c r="AI93" t="s">
        <v>32</v>
      </c>
      <c r="AJ93" t="s">
        <v>15</v>
      </c>
      <c r="AK93">
        <v>2</v>
      </c>
      <c r="AL93">
        <v>7.3</v>
      </c>
      <c r="AM93">
        <v>100.92165898617512</v>
      </c>
      <c r="AO93">
        <v>98.625967107766456</v>
      </c>
    </row>
    <row r="94" spans="2:41" x14ac:dyDescent="0.2">
      <c r="B94" t="s">
        <v>29</v>
      </c>
      <c r="C94" t="str">
        <f t="shared" si="24"/>
        <v>Ct4</v>
      </c>
      <c r="D94">
        <f>C$31</f>
        <v>7</v>
      </c>
      <c r="E94">
        <f t="shared" si="25"/>
        <v>5400000</v>
      </c>
      <c r="G94">
        <f>((D95-D94)*(E95-E94))/2+(D95-D94)*E94</f>
        <v>5450000</v>
      </c>
      <c r="AI94" t="s">
        <v>32</v>
      </c>
      <c r="AJ94" t="s">
        <v>15</v>
      </c>
      <c r="AK94">
        <v>3</v>
      </c>
      <c r="AL94">
        <v>7</v>
      </c>
      <c r="AM94">
        <v>96.330275229357795</v>
      </c>
      <c r="AO94">
        <v>284.22144024129699</v>
      </c>
    </row>
    <row r="95" spans="2:41" x14ac:dyDescent="0.2">
      <c r="B95" t="s">
        <v>29</v>
      </c>
      <c r="C95" t="str">
        <f t="shared" si="24"/>
        <v>Ct4</v>
      </c>
      <c r="D95">
        <f>C$32</f>
        <v>8</v>
      </c>
      <c r="E95">
        <f t="shared" si="25"/>
        <v>5500000</v>
      </c>
      <c r="AI95" t="s">
        <v>32</v>
      </c>
      <c r="AJ95" t="s">
        <v>15</v>
      </c>
      <c r="AK95">
        <v>6</v>
      </c>
      <c r="AL95">
        <v>6.8</v>
      </c>
      <c r="AM95">
        <v>93.150684931506845</v>
      </c>
      <c r="AO95">
        <v>95.412551768078998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1300000</v>
      </c>
      <c r="F96">
        <f>(E97-E96)</f>
        <v>2800000</v>
      </c>
      <c r="G96">
        <f>((D97-D96)*(E97-E96))/2+(D97-D96)*E96</f>
        <v>2700000</v>
      </c>
      <c r="AI96" t="s">
        <v>32</v>
      </c>
      <c r="AJ96" t="s">
        <v>15</v>
      </c>
      <c r="AK96">
        <v>7</v>
      </c>
      <c r="AL96">
        <v>7</v>
      </c>
      <c r="AM96">
        <v>97.674418604651152</v>
      </c>
      <c r="AO96">
        <v>95.487927005674862</v>
      </c>
    </row>
    <row r="97" spans="2:41" x14ac:dyDescent="0.2">
      <c r="B97" t="s">
        <v>30</v>
      </c>
      <c r="C97" t="str">
        <f t="shared" ref="C97:C102" si="26">$L$24</f>
        <v>At(Ct)1</v>
      </c>
      <c r="D97">
        <f>$C$27</f>
        <v>1</v>
      </c>
      <c r="E97">
        <f t="shared" ref="E97:E102" si="27">L27</f>
        <v>4100000</v>
      </c>
      <c r="F97">
        <f>(E98-E97)</f>
        <v>19900000</v>
      </c>
      <c r="G97">
        <f>((D99-D97)*(E99-E97))/2+(D99-D97)*E97</f>
        <v>104100000</v>
      </c>
      <c r="AI97" t="s">
        <v>32</v>
      </c>
      <c r="AJ97" t="s">
        <v>15</v>
      </c>
      <c r="AK97">
        <v>8</v>
      </c>
      <c r="AL97">
        <v>6.5</v>
      </c>
      <c r="AM97">
        <v>93.301435406698573</v>
      </c>
    </row>
    <row r="98" spans="2:41" x14ac:dyDescent="0.2">
      <c r="B98" t="s">
        <v>30</v>
      </c>
      <c r="C98" t="str">
        <f t="shared" si="26"/>
        <v>At(Ct)1</v>
      </c>
      <c r="D98">
        <v>2</v>
      </c>
      <c r="E98">
        <f t="shared" si="27"/>
        <v>24000000</v>
      </c>
      <c r="F98">
        <f>(E99-E98)</f>
        <v>76000000</v>
      </c>
      <c r="G98">
        <f>((D100-D99)*(E100-E99))/2+(D100-D99)*E99</f>
        <v>231000000</v>
      </c>
      <c r="AI98" t="s">
        <v>130</v>
      </c>
      <c r="AJ98" t="s">
        <v>90</v>
      </c>
      <c r="AK98">
        <v>0</v>
      </c>
      <c r="AL98">
        <v>7.5333333333333341</v>
      </c>
      <c r="AM98">
        <v>100</v>
      </c>
      <c r="AO98">
        <v>100.68493150684932</v>
      </c>
    </row>
    <row r="99" spans="2:41" x14ac:dyDescent="0.2">
      <c r="B99" t="s">
        <v>30</v>
      </c>
      <c r="C99" t="str">
        <f t="shared" si="26"/>
        <v>At(Ct)1</v>
      </c>
      <c r="D99">
        <f>C$29</f>
        <v>3</v>
      </c>
      <c r="E99">
        <f t="shared" si="27"/>
        <v>100000000</v>
      </c>
      <c r="G99">
        <f>((D100-D99)*(E100-E99))/2+(D100-D99)*E99</f>
        <v>231000000</v>
      </c>
      <c r="AI99" t="s">
        <v>130</v>
      </c>
      <c r="AJ99" t="s">
        <v>90</v>
      </c>
      <c r="AK99">
        <v>1</v>
      </c>
      <c r="AL99">
        <v>7.4</v>
      </c>
      <c r="AM99">
        <v>101.36986301369863</v>
      </c>
      <c r="AO99">
        <v>97.689539801780199</v>
      </c>
    </row>
    <row r="100" spans="2:41" x14ac:dyDescent="0.2">
      <c r="B100" t="s">
        <v>30</v>
      </c>
      <c r="C100" t="str">
        <f t="shared" si="26"/>
        <v>At(Ct)1</v>
      </c>
      <c r="D100">
        <f>C$30</f>
        <v>6</v>
      </c>
      <c r="E100">
        <f t="shared" si="27"/>
        <v>54000000</v>
      </c>
      <c r="G100">
        <f>((D101-D100)*(E101-E100))/2+(D101-D100)*E100</f>
        <v>42000000</v>
      </c>
      <c r="AI100" t="s">
        <v>130</v>
      </c>
      <c r="AJ100" t="s">
        <v>90</v>
      </c>
      <c r="AK100">
        <v>2</v>
      </c>
      <c r="AL100">
        <v>6.8</v>
      </c>
      <c r="AM100">
        <v>94.009216589861751</v>
      </c>
      <c r="AO100">
        <v>93.105525726123545</v>
      </c>
    </row>
    <row r="101" spans="2:41" x14ac:dyDescent="0.2">
      <c r="B101" t="s">
        <v>30</v>
      </c>
      <c r="C101" t="str">
        <f t="shared" si="26"/>
        <v>At(Ct)1</v>
      </c>
      <c r="D101">
        <f>C$31</f>
        <v>7</v>
      </c>
      <c r="E101">
        <f t="shared" si="27"/>
        <v>30000000</v>
      </c>
      <c r="G101">
        <f>((D102-D101)*(E102-E101))/2+(D102-D101)*E101</f>
        <v>65000000</v>
      </c>
      <c r="AI101" t="s">
        <v>130</v>
      </c>
      <c r="AJ101" t="s">
        <v>90</v>
      </c>
      <c r="AK101">
        <v>3</v>
      </c>
      <c r="AL101">
        <v>6.7</v>
      </c>
      <c r="AM101">
        <v>92.201834862385326</v>
      </c>
      <c r="AO101">
        <v>257.4808344853588</v>
      </c>
    </row>
    <row r="102" spans="2:41" x14ac:dyDescent="0.2">
      <c r="B102" t="s">
        <v>30</v>
      </c>
      <c r="C102" t="str">
        <f t="shared" si="26"/>
        <v>At(Ct)1</v>
      </c>
      <c r="D102">
        <f>C$32</f>
        <v>8</v>
      </c>
      <c r="E102">
        <f t="shared" si="27"/>
        <v>100000000</v>
      </c>
      <c r="AI102" t="s">
        <v>130</v>
      </c>
      <c r="AJ102" t="s">
        <v>90</v>
      </c>
      <c r="AK102">
        <v>6</v>
      </c>
      <c r="AL102">
        <v>5.8</v>
      </c>
      <c r="AM102">
        <v>79.452054794520549</v>
      </c>
      <c r="AO102">
        <v>79.493469257725394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1300000</v>
      </c>
      <c r="F103">
        <f>(E104-E103)</f>
        <v>1500000</v>
      </c>
      <c r="G103">
        <f>((D104-D103)*(E104-E103))/2+(D104-D103)*E103</f>
        <v>2050000</v>
      </c>
      <c r="AI103" t="s">
        <v>130</v>
      </c>
      <c r="AJ103" t="s">
        <v>90</v>
      </c>
      <c r="AK103">
        <v>7</v>
      </c>
      <c r="AL103">
        <v>5.7</v>
      </c>
      <c r="AM103">
        <v>79.534883720930225</v>
      </c>
      <c r="AO103">
        <v>78.523422721709139</v>
      </c>
    </row>
    <row r="104" spans="2:41" x14ac:dyDescent="0.2">
      <c r="B104" t="s">
        <v>30</v>
      </c>
      <c r="C104" t="str">
        <f t="shared" ref="C104:C109" si="28">$M$24</f>
        <v>At(Ct)2</v>
      </c>
      <c r="D104">
        <f>$C$27</f>
        <v>1</v>
      </c>
      <c r="E104">
        <f t="shared" ref="E104:E109" si="29">M27</f>
        <v>2800000</v>
      </c>
      <c r="F104">
        <f>(E105-E104)</f>
        <v>15200000</v>
      </c>
      <c r="G104">
        <f>((D106-D104)*(E106-E104))/2+(D106-D104)*E104</f>
        <v>152800000</v>
      </c>
      <c r="AI104" t="s">
        <v>130</v>
      </c>
      <c r="AJ104" t="s">
        <v>90</v>
      </c>
      <c r="AK104">
        <v>8</v>
      </c>
      <c r="AL104">
        <v>5.4</v>
      </c>
      <c r="AM104">
        <v>77.511961722488053</v>
      </c>
    </row>
    <row r="105" spans="2:41" x14ac:dyDescent="0.2">
      <c r="B105" t="s">
        <v>30</v>
      </c>
      <c r="C105" t="str">
        <f t="shared" si="28"/>
        <v>At(Ct)2</v>
      </c>
      <c r="D105">
        <v>2</v>
      </c>
      <c r="E105">
        <f t="shared" si="29"/>
        <v>18000000</v>
      </c>
      <c r="F105">
        <f>(E106-E105)</f>
        <v>132000000</v>
      </c>
      <c r="G105">
        <f>((D107-D106)*(E107-E106))/2+(D107-D106)*E106</f>
        <v>316500000</v>
      </c>
      <c r="AI105" t="s">
        <v>130</v>
      </c>
      <c r="AJ105" t="s">
        <v>91</v>
      </c>
      <c r="AK105">
        <v>0</v>
      </c>
      <c r="AL105">
        <v>7.5333333333333341</v>
      </c>
      <c r="AM105">
        <v>100</v>
      </c>
      <c r="AO105">
        <v>100.68493150684932</v>
      </c>
    </row>
    <row r="106" spans="2:41" x14ac:dyDescent="0.2">
      <c r="B106" t="s">
        <v>30</v>
      </c>
      <c r="C106" t="str">
        <f t="shared" si="28"/>
        <v>At(Ct)2</v>
      </c>
      <c r="D106">
        <f>C$29</f>
        <v>3</v>
      </c>
      <c r="E106">
        <f t="shared" si="29"/>
        <v>150000000</v>
      </c>
      <c r="G106">
        <f>((D107-D106)*(E107-E106))/2+(D107-D106)*E106</f>
        <v>316500000</v>
      </c>
      <c r="AI106" t="s">
        <v>130</v>
      </c>
      <c r="AJ106" t="s">
        <v>91</v>
      </c>
      <c r="AK106">
        <v>1</v>
      </c>
      <c r="AL106">
        <v>7.4</v>
      </c>
      <c r="AM106">
        <v>101.36986301369863</v>
      </c>
      <c r="AO106">
        <v>99.763272520674207</v>
      </c>
    </row>
    <row r="107" spans="2:41" x14ac:dyDescent="0.2">
      <c r="B107" t="s">
        <v>30</v>
      </c>
      <c r="C107" t="str">
        <f t="shared" si="28"/>
        <v>At(Ct)2</v>
      </c>
      <c r="D107">
        <f>C$30</f>
        <v>6</v>
      </c>
      <c r="E107">
        <f t="shared" si="29"/>
        <v>61000000</v>
      </c>
      <c r="G107">
        <f>((D108-D107)*(E108-E107))/2+(D108-D107)*E107</f>
        <v>80500000</v>
      </c>
      <c r="AI107" t="s">
        <v>130</v>
      </c>
      <c r="AJ107" t="s">
        <v>91</v>
      </c>
      <c r="AK107">
        <v>2</v>
      </c>
      <c r="AL107">
        <v>7.1</v>
      </c>
      <c r="AM107">
        <v>98.156682027649765</v>
      </c>
      <c r="AO107">
        <v>95.179258445017553</v>
      </c>
    </row>
    <row r="108" spans="2:41" x14ac:dyDescent="0.2">
      <c r="B108" t="s">
        <v>30</v>
      </c>
      <c r="C108" t="str">
        <f t="shared" si="28"/>
        <v>At(Ct)2</v>
      </c>
      <c r="D108">
        <f>C$31</f>
        <v>7</v>
      </c>
      <c r="E108">
        <f t="shared" si="29"/>
        <v>100000000</v>
      </c>
      <c r="G108">
        <f>((D109-D108)*(E109-E108))/2+(D109-D108)*E108</f>
        <v>105000000</v>
      </c>
      <c r="AI108" t="s">
        <v>130</v>
      </c>
      <c r="AJ108" t="s">
        <v>91</v>
      </c>
      <c r="AK108">
        <v>3</v>
      </c>
      <c r="AL108">
        <v>6.7</v>
      </c>
      <c r="AM108">
        <v>92.201834862385326</v>
      </c>
      <c r="AO108">
        <v>255.42603996481085</v>
      </c>
    </row>
    <row r="109" spans="2:41" x14ac:dyDescent="0.2">
      <c r="B109" t="s">
        <v>30</v>
      </c>
      <c r="C109" t="str">
        <f t="shared" si="28"/>
        <v>At(Ct)2</v>
      </c>
      <c r="D109">
        <f>C$32</f>
        <v>8</v>
      </c>
      <c r="E109">
        <f t="shared" si="29"/>
        <v>110000000</v>
      </c>
      <c r="AI109" t="s">
        <v>130</v>
      </c>
      <c r="AJ109" t="s">
        <v>91</v>
      </c>
      <c r="AK109">
        <v>6</v>
      </c>
      <c r="AL109">
        <v>5.7</v>
      </c>
      <c r="AM109">
        <v>78.082191780821915</v>
      </c>
      <c r="AO109">
        <v>78.110863332271407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1300000</v>
      </c>
      <c r="F110">
        <f>(E111-E110)</f>
        <v>2300000</v>
      </c>
      <c r="G110">
        <f>((D111-D110)*(E111-E110))/2+(D111-D110)*E110</f>
        <v>2450000</v>
      </c>
      <c r="AI110" t="s">
        <v>130</v>
      </c>
      <c r="AJ110" t="s">
        <v>91</v>
      </c>
      <c r="AK110">
        <v>7</v>
      </c>
      <c r="AL110">
        <v>5.6</v>
      </c>
      <c r="AM110">
        <v>78.139534883720913</v>
      </c>
      <c r="AO110">
        <v>76.390341604539884</v>
      </c>
    </row>
    <row r="111" spans="2:41" x14ac:dyDescent="0.2">
      <c r="B111" t="s">
        <v>30</v>
      </c>
      <c r="C111" t="str">
        <f t="shared" ref="C111:C116" si="30">$N$24</f>
        <v>At(Ct)3</v>
      </c>
      <c r="D111">
        <f>$C$27</f>
        <v>1</v>
      </c>
      <c r="E111">
        <f t="shared" ref="E111:E116" si="31">N27</f>
        <v>3600000</v>
      </c>
      <c r="F111">
        <f>(E112-E111)</f>
        <v>22400000</v>
      </c>
      <c r="G111">
        <f>((D113-D111)*(E113-E111))/2+(D113-D111)*E111</f>
        <v>63600000</v>
      </c>
      <c r="AI111" t="s">
        <v>130</v>
      </c>
      <c r="AJ111" t="s">
        <v>91</v>
      </c>
      <c r="AK111">
        <v>8</v>
      </c>
      <c r="AL111">
        <v>5.2</v>
      </c>
      <c r="AM111">
        <v>74.64114832535887</v>
      </c>
    </row>
    <row r="112" spans="2:41" x14ac:dyDescent="0.2">
      <c r="B112" t="s">
        <v>30</v>
      </c>
      <c r="C112" t="str">
        <f t="shared" si="30"/>
        <v>At(Ct)3</v>
      </c>
      <c r="D112">
        <v>2</v>
      </c>
      <c r="E112">
        <f t="shared" si="31"/>
        <v>26000000</v>
      </c>
      <c r="F112">
        <f>(E113-E112)</f>
        <v>34000000</v>
      </c>
      <c r="G112">
        <f>((D114-D113)*(E114-E113))/2+(D114-D113)*E113</f>
        <v>156000000</v>
      </c>
      <c r="AI112" t="s">
        <v>130</v>
      </c>
      <c r="AJ112" t="s">
        <v>92</v>
      </c>
      <c r="AK112">
        <v>0</v>
      </c>
      <c r="AL112">
        <v>7.5333333333333341</v>
      </c>
      <c r="AM112">
        <v>100</v>
      </c>
      <c r="AO112">
        <v>100</v>
      </c>
    </row>
    <row r="113" spans="2:41" x14ac:dyDescent="0.2">
      <c r="B113" t="s">
        <v>30</v>
      </c>
      <c r="C113" t="str">
        <f t="shared" si="30"/>
        <v>At(Ct)3</v>
      </c>
      <c r="D113">
        <f>C$29</f>
        <v>3</v>
      </c>
      <c r="E113">
        <f t="shared" si="31"/>
        <v>60000000</v>
      </c>
      <c r="G113">
        <f>((D114-D113)*(E114-E113))/2+(D114-D113)*E113</f>
        <v>156000000</v>
      </c>
      <c r="AI113" t="s">
        <v>130</v>
      </c>
      <c r="AJ113" t="s">
        <v>92</v>
      </c>
      <c r="AK113">
        <v>1</v>
      </c>
      <c r="AL113">
        <v>7.3</v>
      </c>
      <c r="AM113">
        <v>100</v>
      </c>
      <c r="AO113">
        <v>99.769585253456228</v>
      </c>
    </row>
    <row r="114" spans="2:41" x14ac:dyDescent="0.2">
      <c r="B114" t="s">
        <v>30</v>
      </c>
      <c r="C114" t="str">
        <f t="shared" si="30"/>
        <v>At(Ct)3</v>
      </c>
      <c r="D114">
        <f>C$30</f>
        <v>6</v>
      </c>
      <c r="E114">
        <f t="shared" si="31"/>
        <v>44000000</v>
      </c>
      <c r="G114">
        <f>((D115-D114)*(E115-E114))/2+(D115-D114)*E114</f>
        <v>40500000</v>
      </c>
      <c r="AI114" t="s">
        <v>130</v>
      </c>
      <c r="AJ114" t="s">
        <v>92</v>
      </c>
      <c r="AK114">
        <v>2</v>
      </c>
      <c r="AL114">
        <v>7.2</v>
      </c>
      <c r="AM114">
        <v>99.539170506912441</v>
      </c>
      <c r="AO114">
        <v>96.558576079144288</v>
      </c>
    </row>
    <row r="115" spans="2:41" x14ac:dyDescent="0.2">
      <c r="B115" t="s">
        <v>30</v>
      </c>
      <c r="C115" t="str">
        <f t="shared" si="30"/>
        <v>At(Ct)3</v>
      </c>
      <c r="D115">
        <f>C$31</f>
        <v>7</v>
      </c>
      <c r="E115">
        <f t="shared" si="31"/>
        <v>37000000</v>
      </c>
      <c r="G115">
        <f>((D116-D115)*(E116-E115))/2+(D116-D115)*E115</f>
        <v>43500000</v>
      </c>
      <c r="AI115" t="s">
        <v>130</v>
      </c>
      <c r="AJ115" t="s">
        <v>92</v>
      </c>
      <c r="AK115">
        <v>3</v>
      </c>
      <c r="AL115">
        <v>6.8</v>
      </c>
      <c r="AM115">
        <v>93.577981651376135</v>
      </c>
      <c r="AO115">
        <v>259.54505466884501</v>
      </c>
    </row>
    <row r="116" spans="2:41" x14ac:dyDescent="0.2">
      <c r="B116" t="s">
        <v>30</v>
      </c>
      <c r="C116" t="str">
        <f t="shared" si="30"/>
        <v>At(Ct)3</v>
      </c>
      <c r="D116">
        <f>C$32</f>
        <v>8</v>
      </c>
      <c r="E116">
        <f t="shared" si="31"/>
        <v>50000000</v>
      </c>
      <c r="AI116" t="s">
        <v>130</v>
      </c>
      <c r="AJ116" t="s">
        <v>92</v>
      </c>
      <c r="AK116">
        <v>6</v>
      </c>
      <c r="AL116">
        <v>5.8</v>
      </c>
      <c r="AM116">
        <v>79.452054794520549</v>
      </c>
      <c r="AO116">
        <v>80.888818094934692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1300000</v>
      </c>
      <c r="F117">
        <f>(E118-E117)</f>
        <v>2200000</v>
      </c>
      <c r="G117">
        <f>((D118-D117)*(E118-E117))/2+(D118-D117)*E117</f>
        <v>2400000</v>
      </c>
      <c r="AI117" t="s">
        <v>130</v>
      </c>
      <c r="AJ117" t="s">
        <v>92</v>
      </c>
      <c r="AK117">
        <v>7</v>
      </c>
      <c r="AL117">
        <v>5.9</v>
      </c>
      <c r="AM117">
        <v>82.325581395348834</v>
      </c>
      <c r="AO117">
        <v>78.483364860353845</v>
      </c>
    </row>
    <row r="118" spans="2:41" x14ac:dyDescent="0.2">
      <c r="B118" t="s">
        <v>30</v>
      </c>
      <c r="C118" t="str">
        <f t="shared" ref="C118:C123" si="32">$O$24</f>
        <v>At(Ct)4</v>
      </c>
      <c r="D118">
        <f>$C$27</f>
        <v>1</v>
      </c>
      <c r="E118">
        <f t="shared" ref="E118:E123" si="33">O27</f>
        <v>3500000</v>
      </c>
      <c r="F118">
        <f>(E119-E118)</f>
        <v>9500000</v>
      </c>
      <c r="G118">
        <f>((D120-D118)*(E120-E118))/2+(D120-D118)*E118</f>
        <v>133500000</v>
      </c>
      <c r="AI118" t="s">
        <v>130</v>
      </c>
      <c r="AJ118" t="s">
        <v>92</v>
      </c>
      <c r="AK118">
        <v>8</v>
      </c>
      <c r="AL118">
        <v>5.2</v>
      </c>
      <c r="AM118">
        <v>74.64114832535887</v>
      </c>
    </row>
    <row r="119" spans="2:41" x14ac:dyDescent="0.2">
      <c r="B119" t="s">
        <v>30</v>
      </c>
      <c r="C119" t="str">
        <f t="shared" si="32"/>
        <v>At(Ct)4</v>
      </c>
      <c r="D119">
        <v>2</v>
      </c>
      <c r="E119">
        <f t="shared" si="33"/>
        <v>13000000</v>
      </c>
      <c r="F119">
        <f>(E120-E119)</f>
        <v>117000000</v>
      </c>
      <c r="G119">
        <f>((D121-D120)*(E121-E120))/2+(D121-D120)*E120</f>
        <v>265500000</v>
      </c>
      <c r="AI119" t="s">
        <v>130</v>
      </c>
      <c r="AJ119" t="s">
        <v>93</v>
      </c>
      <c r="AK119">
        <v>0</v>
      </c>
      <c r="AL119">
        <v>7.5333333333333341</v>
      </c>
      <c r="AM119">
        <v>100</v>
      </c>
      <c r="AO119">
        <v>100</v>
      </c>
    </row>
    <row r="120" spans="2:41" x14ac:dyDescent="0.2">
      <c r="B120" t="s">
        <v>30</v>
      </c>
      <c r="C120" t="str">
        <f t="shared" si="32"/>
        <v>At(Ct)4</v>
      </c>
      <c r="D120">
        <f>C$29</f>
        <v>3</v>
      </c>
      <c r="E120">
        <f t="shared" si="33"/>
        <v>130000000</v>
      </c>
      <c r="G120">
        <f>((D121-D120)*(E121-E120))/2+(D121-D120)*E120</f>
        <v>265500000</v>
      </c>
      <c r="AI120" t="s">
        <v>130</v>
      </c>
      <c r="AJ120" t="s">
        <v>93</v>
      </c>
      <c r="AK120">
        <v>1</v>
      </c>
      <c r="AL120">
        <v>7.3</v>
      </c>
      <c r="AM120">
        <v>100</v>
      </c>
      <c r="AO120">
        <v>99.078341013824883</v>
      </c>
    </row>
    <row r="121" spans="2:41" x14ac:dyDescent="0.2">
      <c r="B121" t="s">
        <v>30</v>
      </c>
      <c r="C121" t="str">
        <f t="shared" si="32"/>
        <v>At(Ct)4</v>
      </c>
      <c r="D121">
        <f>C$30</f>
        <v>6</v>
      </c>
      <c r="E121">
        <f t="shared" si="33"/>
        <v>47000000</v>
      </c>
      <c r="G121">
        <f>((D122-D121)*(E122-E121))/2+(D122-D121)*E121</f>
        <v>113500000</v>
      </c>
      <c r="AI121" t="s">
        <v>130</v>
      </c>
      <c r="AJ121" t="s">
        <v>93</v>
      </c>
      <c r="AK121">
        <v>2</v>
      </c>
      <c r="AL121">
        <v>7.1</v>
      </c>
      <c r="AM121">
        <v>98.156682027649765</v>
      </c>
      <c r="AO121">
        <v>95.179258445017553</v>
      </c>
    </row>
    <row r="122" spans="2:41" x14ac:dyDescent="0.2">
      <c r="B122" t="s">
        <v>30</v>
      </c>
      <c r="C122" t="str">
        <f t="shared" si="32"/>
        <v>At(Ct)4</v>
      </c>
      <c r="D122">
        <f>C$31</f>
        <v>7</v>
      </c>
      <c r="E122">
        <f t="shared" si="33"/>
        <v>180000000</v>
      </c>
      <c r="G122">
        <f>((D123-D122)*(E123-E122))/2+(D123-D122)*E122</f>
        <v>105000000</v>
      </c>
      <c r="AI122" t="s">
        <v>130</v>
      </c>
      <c r="AJ122" t="s">
        <v>93</v>
      </c>
      <c r="AK122">
        <v>3</v>
      </c>
      <c r="AL122">
        <v>6.7</v>
      </c>
      <c r="AM122">
        <v>92.201834862385326</v>
      </c>
      <c r="AO122">
        <v>253.37124544426291</v>
      </c>
    </row>
    <row r="123" spans="2:41" x14ac:dyDescent="0.2">
      <c r="B123" t="s">
        <v>30</v>
      </c>
      <c r="C123" t="str">
        <f t="shared" si="32"/>
        <v>At(Ct)4</v>
      </c>
      <c r="D123">
        <f>C$32</f>
        <v>8</v>
      </c>
      <c r="E123">
        <f t="shared" si="33"/>
        <v>30000000</v>
      </c>
      <c r="AI123" t="s">
        <v>130</v>
      </c>
      <c r="AJ123" t="s">
        <v>93</v>
      </c>
      <c r="AK123">
        <v>6</v>
      </c>
      <c r="AL123">
        <v>5.6</v>
      </c>
      <c r="AM123">
        <v>76.712328767123282</v>
      </c>
      <c r="AO123">
        <v>78.123606244026746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34000</v>
      </c>
      <c r="F124">
        <f>(E125-E124)</f>
        <v>266000</v>
      </c>
      <c r="G124">
        <f>((D125-D124)*(E125-E124))/2+(D125-D124)*E124</f>
        <v>167000</v>
      </c>
      <c r="AI124" t="s">
        <v>130</v>
      </c>
      <c r="AJ124" t="s">
        <v>93</v>
      </c>
      <c r="AK124">
        <v>7</v>
      </c>
      <c r="AL124">
        <v>5.7</v>
      </c>
      <c r="AM124">
        <v>79.534883720930225</v>
      </c>
      <c r="AO124">
        <v>77.088016023144547</v>
      </c>
    </row>
    <row r="125" spans="2:41" x14ac:dyDescent="0.2">
      <c r="B125" t="s">
        <v>30</v>
      </c>
      <c r="C125" t="str">
        <f t="shared" ref="C125:C130" si="34">$P$24</f>
        <v>Ct(At)1</v>
      </c>
      <c r="D125">
        <f>$C$27</f>
        <v>1</v>
      </c>
      <c r="E125">
        <f t="shared" ref="E125:E130" si="35">P27</f>
        <v>300000</v>
      </c>
      <c r="F125">
        <f>(E126-E125)</f>
        <v>3100000</v>
      </c>
      <c r="G125">
        <f>((D127-D125)*(E127-E125))/2+(D127-D125)*E125</f>
        <v>2700000</v>
      </c>
      <c r="AI125" t="s">
        <v>130</v>
      </c>
      <c r="AJ125" t="s">
        <v>93</v>
      </c>
      <c r="AK125">
        <v>8</v>
      </c>
      <c r="AL125">
        <v>5.2</v>
      </c>
      <c r="AM125">
        <v>74.64114832535887</v>
      </c>
    </row>
    <row r="126" spans="2:41" x14ac:dyDescent="0.2">
      <c r="B126" t="s">
        <v>30</v>
      </c>
      <c r="C126" t="str">
        <f t="shared" si="34"/>
        <v>Ct(At)1</v>
      </c>
      <c r="D126">
        <v>2</v>
      </c>
      <c r="E126">
        <f t="shared" si="35"/>
        <v>3400000</v>
      </c>
      <c r="F126">
        <f>(E127-E126)</f>
        <v>-1000000</v>
      </c>
      <c r="G126">
        <f>((D128-D127)*(E128-E127))/2+(D128-D127)*E127</f>
        <v>5700000</v>
      </c>
      <c r="AI126" t="s">
        <v>136</v>
      </c>
      <c r="AJ126" t="s">
        <v>96</v>
      </c>
      <c r="AK126">
        <v>0</v>
      </c>
      <c r="AL126">
        <v>7.5333333333333341</v>
      </c>
      <c r="AM126">
        <v>100</v>
      </c>
      <c r="AO126">
        <v>100</v>
      </c>
    </row>
    <row r="127" spans="2:41" x14ac:dyDescent="0.2">
      <c r="B127" t="s">
        <v>30</v>
      </c>
      <c r="C127" t="str">
        <f t="shared" si="34"/>
        <v>Ct(At)1</v>
      </c>
      <c r="D127">
        <f>C$29</f>
        <v>3</v>
      </c>
      <c r="E127">
        <f t="shared" si="35"/>
        <v>2400000</v>
      </c>
      <c r="G127">
        <f>((D128-D127)*(E128-E127))/2+(D128-D127)*E127</f>
        <v>5700000</v>
      </c>
      <c r="AI127" t="s">
        <v>136</v>
      </c>
      <c r="AJ127" t="s">
        <v>96</v>
      </c>
      <c r="AK127">
        <v>1</v>
      </c>
      <c r="AL127">
        <v>7.3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4"/>
        <v>Ct(At)1</v>
      </c>
      <c r="D128">
        <f>C$30</f>
        <v>6</v>
      </c>
      <c r="E128">
        <f t="shared" si="35"/>
        <v>1400000</v>
      </c>
      <c r="G128">
        <f>((D129-D128)*(E129-E128))/2+(D129-D128)*E128</f>
        <v>1300000</v>
      </c>
      <c r="AI128" t="s">
        <v>136</v>
      </c>
      <c r="AJ128" t="s">
        <v>96</v>
      </c>
      <c r="AK128">
        <v>2</v>
      </c>
      <c r="AL128">
        <v>7.2333333333333334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34"/>
        <v>Ct(At)1</v>
      </c>
      <c r="D129">
        <f>C$31</f>
        <v>7</v>
      </c>
      <c r="E129">
        <f t="shared" si="35"/>
        <v>1200000</v>
      </c>
      <c r="G129">
        <f>((D130-D129)*(E130-E129))/2+(D130-D129)*E129</f>
        <v>1250000</v>
      </c>
      <c r="AI129" t="s">
        <v>136</v>
      </c>
      <c r="AJ129" t="s">
        <v>96</v>
      </c>
      <c r="AK129">
        <v>3</v>
      </c>
      <c r="AL129">
        <v>7.2666666666666666</v>
      </c>
      <c r="AM129">
        <v>100</v>
      </c>
      <c r="AO129">
        <v>300</v>
      </c>
    </row>
    <row r="130" spans="2:41" x14ac:dyDescent="0.2">
      <c r="B130" t="s">
        <v>30</v>
      </c>
      <c r="C130" t="str">
        <f t="shared" si="34"/>
        <v>Ct(At)1</v>
      </c>
      <c r="D130">
        <f>C$32</f>
        <v>8</v>
      </c>
      <c r="E130">
        <f t="shared" si="35"/>
        <v>1300000</v>
      </c>
      <c r="AI130" t="s">
        <v>136</v>
      </c>
      <c r="AJ130" t="s">
        <v>96</v>
      </c>
      <c r="AK130">
        <v>6</v>
      </c>
      <c r="AL130">
        <v>7.3</v>
      </c>
      <c r="AM130">
        <v>100</v>
      </c>
      <c r="AO130">
        <v>100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34000</v>
      </c>
      <c r="F131">
        <f>(E132-E131)</f>
        <v>146000</v>
      </c>
      <c r="G131">
        <f>((D132-D131)*(E132-E131))/2+(D132-D131)*E131</f>
        <v>107000</v>
      </c>
      <c r="AI131" t="s">
        <v>136</v>
      </c>
      <c r="AJ131" t="s">
        <v>96</v>
      </c>
      <c r="AK131">
        <v>7</v>
      </c>
      <c r="AL131">
        <v>7.166666666666667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36">$Q$24</f>
        <v>Ct(At)2</v>
      </c>
      <c r="D132">
        <f>$C$27</f>
        <v>1</v>
      </c>
      <c r="E132">
        <f t="shared" ref="E132:E137" si="37">Q27</f>
        <v>180000</v>
      </c>
      <c r="F132">
        <f>(E133-E132)</f>
        <v>3920000</v>
      </c>
      <c r="G132">
        <f>((D134-D132)*(E134-E132))/2+(D134-D132)*E132</f>
        <v>1680000</v>
      </c>
      <c r="AI132" t="s">
        <v>136</v>
      </c>
      <c r="AJ132" t="s">
        <v>96</v>
      </c>
      <c r="AK132">
        <v>8</v>
      </c>
      <c r="AL132">
        <v>6.9666666666666659</v>
      </c>
      <c r="AM132">
        <v>100</v>
      </c>
    </row>
    <row r="133" spans="2:41" x14ac:dyDescent="0.2">
      <c r="B133" t="s">
        <v>30</v>
      </c>
      <c r="C133" t="str">
        <f t="shared" si="36"/>
        <v>Ct(At)2</v>
      </c>
      <c r="D133">
        <v>2</v>
      </c>
      <c r="E133">
        <f t="shared" si="37"/>
        <v>4100000</v>
      </c>
      <c r="F133">
        <f>(E134-E133)</f>
        <v>-2600000</v>
      </c>
      <c r="G133">
        <f>((D135-D134)*(E135-E134))/2+(D135-D134)*E134</f>
        <v>4050000</v>
      </c>
    </row>
    <row r="134" spans="2:41" x14ac:dyDescent="0.2">
      <c r="B134" t="s">
        <v>30</v>
      </c>
      <c r="C134" t="str">
        <f t="shared" si="36"/>
        <v>Ct(At)2</v>
      </c>
      <c r="D134">
        <f>C$29</f>
        <v>3</v>
      </c>
      <c r="E134">
        <f t="shared" si="37"/>
        <v>1500000</v>
      </c>
      <c r="G134">
        <f>((D135-D134)*(E135-E134))/2+(D135-D134)*E134</f>
        <v>4050000</v>
      </c>
    </row>
    <row r="135" spans="2:41" x14ac:dyDescent="0.2">
      <c r="B135" t="s">
        <v>30</v>
      </c>
      <c r="C135" t="str">
        <f t="shared" si="36"/>
        <v>Ct(At)2</v>
      </c>
      <c r="D135">
        <f>C$30</f>
        <v>6</v>
      </c>
      <c r="E135">
        <f t="shared" si="37"/>
        <v>1200000</v>
      </c>
      <c r="G135">
        <f>((D136-D135)*(E136-E135))/2+(D136-D135)*E135</f>
        <v>1550000</v>
      </c>
    </row>
    <row r="136" spans="2:41" x14ac:dyDescent="0.2">
      <c r="B136" t="s">
        <v>30</v>
      </c>
      <c r="C136" t="str">
        <f t="shared" si="36"/>
        <v>Ct(At)2</v>
      </c>
      <c r="D136">
        <f>C$31</f>
        <v>7</v>
      </c>
      <c r="E136">
        <f t="shared" si="37"/>
        <v>1900000</v>
      </c>
      <c r="G136">
        <f>((D137-D136)*(E137-E136))/2+(D137-D136)*E136</f>
        <v>1505000</v>
      </c>
    </row>
    <row r="137" spans="2:41" x14ac:dyDescent="0.2">
      <c r="B137" t="s">
        <v>30</v>
      </c>
      <c r="C137" t="str">
        <f t="shared" si="36"/>
        <v>Ct(At)2</v>
      </c>
      <c r="D137">
        <f>C$32</f>
        <v>8</v>
      </c>
      <c r="E137">
        <f t="shared" si="37"/>
        <v>1110000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34000</v>
      </c>
      <c r="F138">
        <f>(E139-E138)</f>
        <v>156000</v>
      </c>
      <c r="G138">
        <f>((D139-D138)*(E139-E138))/2+(D139-D138)*E138</f>
        <v>112000</v>
      </c>
    </row>
    <row r="139" spans="2:41" x14ac:dyDescent="0.2">
      <c r="B139" t="s">
        <v>30</v>
      </c>
      <c r="C139" t="str">
        <f t="shared" ref="C139:C144" si="38">$R$24</f>
        <v>Ct(At)3</v>
      </c>
      <c r="D139">
        <f>$C$27</f>
        <v>1</v>
      </c>
      <c r="E139">
        <f t="shared" ref="E139:E144" si="39">R27</f>
        <v>190000</v>
      </c>
      <c r="F139">
        <f>(E140-E139)</f>
        <v>2210000</v>
      </c>
      <c r="G139">
        <f>((D141-D139)*(E141-E139))/2+(D141-D139)*E139</f>
        <v>1790000</v>
      </c>
    </row>
    <row r="140" spans="2:41" x14ac:dyDescent="0.2">
      <c r="B140" t="s">
        <v>30</v>
      </c>
      <c r="C140" t="str">
        <f t="shared" si="38"/>
        <v>Ct(At)3</v>
      </c>
      <c r="D140">
        <v>2</v>
      </c>
      <c r="E140">
        <f t="shared" si="39"/>
        <v>2400000</v>
      </c>
      <c r="F140">
        <f>(E141-E140)</f>
        <v>-800000</v>
      </c>
      <c r="G140">
        <f>((D142-D141)*(E142-E141))/2+(D142-D141)*E141</f>
        <v>4050000</v>
      </c>
    </row>
    <row r="141" spans="2:41" x14ac:dyDescent="0.2">
      <c r="B141" t="s">
        <v>30</v>
      </c>
      <c r="C141" t="str">
        <f t="shared" si="38"/>
        <v>Ct(At)3</v>
      </c>
      <c r="D141">
        <f>C$29</f>
        <v>3</v>
      </c>
      <c r="E141">
        <f t="shared" si="39"/>
        <v>1600000</v>
      </c>
      <c r="G141">
        <f>((D142-D141)*(E142-E141))/2+(D142-D141)*E141</f>
        <v>4050000</v>
      </c>
    </row>
    <row r="142" spans="2:41" x14ac:dyDescent="0.2">
      <c r="B142" t="s">
        <v>30</v>
      </c>
      <c r="C142" t="str">
        <f t="shared" si="38"/>
        <v>Ct(At)3</v>
      </c>
      <c r="D142">
        <f>C$30</f>
        <v>6</v>
      </c>
      <c r="E142">
        <f t="shared" si="39"/>
        <v>1100000</v>
      </c>
      <c r="G142">
        <f>((D143-D142)*(E143-E142))/2+(D143-D142)*E142</f>
        <v>1700000</v>
      </c>
    </row>
    <row r="143" spans="2:41" x14ac:dyDescent="0.2">
      <c r="B143" t="s">
        <v>30</v>
      </c>
      <c r="C143" t="str">
        <f t="shared" si="38"/>
        <v>Ct(At)3</v>
      </c>
      <c r="D143">
        <f>C$31</f>
        <v>7</v>
      </c>
      <c r="E143">
        <f t="shared" si="39"/>
        <v>2300000</v>
      </c>
      <c r="G143">
        <f>((D144-D143)*(E144-E143))/2+(D144-D143)*E143</f>
        <v>1950000</v>
      </c>
    </row>
    <row r="144" spans="2:41" x14ac:dyDescent="0.2">
      <c r="B144" t="s">
        <v>30</v>
      </c>
      <c r="C144" t="str">
        <f t="shared" si="38"/>
        <v>Ct(At)3</v>
      </c>
      <c r="D144">
        <f>C$32</f>
        <v>8</v>
      </c>
      <c r="E144">
        <f t="shared" si="39"/>
        <v>1600000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34000</v>
      </c>
      <c r="F145">
        <f>(E146-E145)</f>
        <v>126000</v>
      </c>
      <c r="G145">
        <f>((D146-D145)*(E146-E145))/2+(D146-D145)*E145</f>
        <v>97000</v>
      </c>
    </row>
    <row r="146" spans="2:7" x14ac:dyDescent="0.2">
      <c r="B146" t="s">
        <v>30</v>
      </c>
      <c r="C146" t="str">
        <f t="shared" ref="C146:C151" si="40">$S$24</f>
        <v>Ct(At)4</v>
      </c>
      <c r="D146">
        <f>$C$27</f>
        <v>1</v>
      </c>
      <c r="E146">
        <f t="shared" ref="E146:E151" si="41">S27</f>
        <v>160000</v>
      </c>
      <c r="F146">
        <f>(E147-E146)</f>
        <v>3140000</v>
      </c>
      <c r="G146">
        <f>((D148-D146)*(E148-E146))/2+(D148-D146)*E146</f>
        <v>2160000</v>
      </c>
    </row>
    <row r="147" spans="2:7" x14ac:dyDescent="0.2">
      <c r="B147" t="s">
        <v>30</v>
      </c>
      <c r="C147" t="str">
        <f t="shared" si="40"/>
        <v>Ct(At)4</v>
      </c>
      <c r="D147">
        <v>2</v>
      </c>
      <c r="E147">
        <f t="shared" si="41"/>
        <v>3300000</v>
      </c>
      <c r="F147">
        <f>(E148-E147)</f>
        <v>-1300000</v>
      </c>
      <c r="G147">
        <f>((D149-D148)*(E149-E148))/2+(D149-D148)*E148</f>
        <v>5400000</v>
      </c>
    </row>
    <row r="148" spans="2:7" x14ac:dyDescent="0.2">
      <c r="B148" t="s">
        <v>30</v>
      </c>
      <c r="C148" t="str">
        <f t="shared" si="40"/>
        <v>Ct(At)4</v>
      </c>
      <c r="D148">
        <f>C$29</f>
        <v>3</v>
      </c>
      <c r="E148">
        <f t="shared" si="41"/>
        <v>2000000</v>
      </c>
      <c r="G148">
        <f>((D149-D148)*(E149-E148))/2+(D149-D148)*E148</f>
        <v>5400000</v>
      </c>
    </row>
    <row r="149" spans="2:7" x14ac:dyDescent="0.2">
      <c r="B149" t="s">
        <v>30</v>
      </c>
      <c r="C149" t="str">
        <f t="shared" si="40"/>
        <v>Ct(At)4</v>
      </c>
      <c r="D149">
        <f>C$30</f>
        <v>6</v>
      </c>
      <c r="E149">
        <f t="shared" si="41"/>
        <v>1600000</v>
      </c>
      <c r="G149">
        <f>((D150-D149)*(E150-E149))/2+(D150-D149)*E149</f>
        <v>2200000</v>
      </c>
    </row>
    <row r="150" spans="2:7" x14ac:dyDescent="0.2">
      <c r="B150" t="s">
        <v>30</v>
      </c>
      <c r="C150" t="str">
        <f t="shared" si="40"/>
        <v>Ct(At)4</v>
      </c>
      <c r="D150">
        <f>C$31</f>
        <v>7</v>
      </c>
      <c r="E150">
        <f t="shared" si="41"/>
        <v>2800000</v>
      </c>
      <c r="G150">
        <f>((D151-D150)*(E151-E150))/2+(D151-D150)*E150</f>
        <v>2150000</v>
      </c>
    </row>
    <row r="151" spans="2:7" x14ac:dyDescent="0.2">
      <c r="B151" t="s">
        <v>30</v>
      </c>
      <c r="C151" t="str">
        <f t="shared" si="40"/>
        <v>Ct(At)4</v>
      </c>
      <c r="D151">
        <f>C$32</f>
        <v>8</v>
      </c>
      <c r="E151">
        <f t="shared" si="41"/>
        <v>1500000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45659-539D-5242-B1B5-79FA76B9E966}">
  <dimension ref="A4:BB151"/>
  <sheetViews>
    <sheetView zoomScale="50" workbookViewId="0">
      <selection activeCell="A14" sqref="A1:A14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6640625" bestFit="1" customWidth="1"/>
    <col min="7" max="7" width="12" bestFit="1" customWidth="1"/>
    <col min="8" max="9" width="11" bestFit="1" customWidth="1"/>
    <col min="10" max="11" width="12.6640625" bestFit="1" customWidth="1"/>
    <col min="12" max="12" width="11.5" bestFit="1" customWidth="1"/>
    <col min="13" max="14" width="11" bestFit="1" customWidth="1"/>
    <col min="15" max="16" width="11.6640625" bestFit="1" customWidth="1"/>
    <col min="17" max="17" width="11.1640625" bestFit="1" customWidth="1"/>
    <col min="18" max="19" width="11" bestFit="1" customWidth="1"/>
    <col min="21" max="22" width="12.6640625" bestFit="1" customWidth="1"/>
    <col min="24" max="24" width="11.6640625" bestFit="1" customWidth="1"/>
    <col min="25" max="25" width="11" bestFit="1" customWidth="1"/>
    <col min="27" max="28" width="11" bestFit="1" customWidth="1"/>
    <col min="29" max="29" width="16.33203125" customWidth="1"/>
    <col min="30" max="32" width="11" bestFit="1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59</v>
      </c>
      <c r="AK6" t="s">
        <v>60</v>
      </c>
      <c r="AL6" t="s">
        <v>61</v>
      </c>
      <c r="AM6" t="s">
        <v>62</v>
      </c>
      <c r="AN6" t="s">
        <v>63</v>
      </c>
      <c r="AO6" t="s">
        <v>64</v>
      </c>
      <c r="AP6" t="s">
        <v>65</v>
      </c>
      <c r="AQ6" t="s">
        <v>66</v>
      </c>
      <c r="AR6" t="s">
        <v>67</v>
      </c>
      <c r="AS6" t="s">
        <v>68</v>
      </c>
      <c r="AT6" t="s">
        <v>69</v>
      </c>
      <c r="AU6" t="s">
        <v>70</v>
      </c>
      <c r="AV6" t="s">
        <v>71</v>
      </c>
      <c r="AW6" t="s">
        <v>72</v>
      </c>
    </row>
    <row r="7" spans="1:52" x14ac:dyDescent="0.2">
      <c r="C7" s="53" t="s">
        <v>0</v>
      </c>
      <c r="D7" s="53">
        <v>13</v>
      </c>
      <c r="E7" s="53">
        <v>13</v>
      </c>
      <c r="F7" s="53">
        <v>13</v>
      </c>
      <c r="G7" s="53">
        <v>13</v>
      </c>
      <c r="H7" s="53">
        <v>26</v>
      </c>
      <c r="I7" s="53">
        <v>26</v>
      </c>
      <c r="J7" s="53">
        <v>26</v>
      </c>
      <c r="K7" s="53">
        <v>26</v>
      </c>
      <c r="L7" s="53">
        <v>13</v>
      </c>
      <c r="M7" s="53">
        <v>13</v>
      </c>
      <c r="N7" s="53">
        <v>13</v>
      </c>
      <c r="O7" s="53">
        <v>13</v>
      </c>
      <c r="P7" s="53">
        <v>26</v>
      </c>
      <c r="Q7" s="53">
        <v>26</v>
      </c>
      <c r="R7" s="53">
        <v>26</v>
      </c>
      <c r="S7" s="53">
        <v>26</v>
      </c>
      <c r="T7" s="54"/>
      <c r="U7" s="54"/>
      <c r="V7" s="54"/>
      <c r="W7" s="54"/>
      <c r="AJ7" t="s">
        <v>73</v>
      </c>
      <c r="AK7">
        <v>7.5333333333333341</v>
      </c>
      <c r="AL7">
        <v>7.5333333333333341</v>
      </c>
      <c r="AM7">
        <v>7.5333333333333341</v>
      </c>
      <c r="AN7">
        <v>7.5333333333333341</v>
      </c>
      <c r="AO7">
        <v>7.5333333333333341</v>
      </c>
      <c r="AP7">
        <v>7.5333333333333341</v>
      </c>
      <c r="AQ7">
        <v>7.5333333333333341</v>
      </c>
      <c r="AR7">
        <v>7.5333333333333341</v>
      </c>
      <c r="AS7">
        <v>7.5333333333333341</v>
      </c>
      <c r="AT7">
        <v>7.5333333333333341</v>
      </c>
      <c r="AU7">
        <v>7.5333333333333341</v>
      </c>
      <c r="AV7">
        <v>7.5333333333333341</v>
      </c>
      <c r="AW7">
        <v>7.5333333333333341</v>
      </c>
      <c r="AX7">
        <v>7.5</v>
      </c>
      <c r="AY7">
        <v>7.6</v>
      </c>
      <c r="AZ7">
        <v>7.5</v>
      </c>
    </row>
    <row r="8" spans="1:52" x14ac:dyDescent="0.2">
      <c r="C8" s="10" t="s">
        <v>129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55"/>
      <c r="AJ8" t="s">
        <v>74</v>
      </c>
      <c r="AK8">
        <v>7.1</v>
      </c>
      <c r="AL8">
        <v>7.2</v>
      </c>
      <c r="AM8">
        <v>7.1</v>
      </c>
      <c r="AN8">
        <v>7.2</v>
      </c>
      <c r="AO8">
        <v>7.3</v>
      </c>
      <c r="AP8">
        <v>7.3</v>
      </c>
      <c r="AQ8">
        <v>7.3</v>
      </c>
      <c r="AR8">
        <v>7.3</v>
      </c>
      <c r="AS8">
        <v>7.1</v>
      </c>
      <c r="AT8">
        <v>7.3</v>
      </c>
      <c r="AU8">
        <v>7.3</v>
      </c>
      <c r="AV8">
        <v>7.3</v>
      </c>
      <c r="AW8">
        <v>7.3</v>
      </c>
      <c r="AX8">
        <v>7.4</v>
      </c>
      <c r="AY8">
        <v>7.1</v>
      </c>
      <c r="AZ8">
        <v>7.4</v>
      </c>
    </row>
    <row r="9" spans="1:52" x14ac:dyDescent="0.2">
      <c r="C9" s="53" t="s">
        <v>1</v>
      </c>
      <c r="D9" s="53">
        <v>38</v>
      </c>
      <c r="E9" s="53">
        <v>43</v>
      </c>
      <c r="F9" s="53">
        <v>49</v>
      </c>
      <c r="G9" s="53">
        <v>40</v>
      </c>
      <c r="H9" s="53">
        <v>34</v>
      </c>
      <c r="I9" s="53">
        <v>31</v>
      </c>
      <c r="J9" s="53">
        <v>34</v>
      </c>
      <c r="K9" s="53">
        <v>22</v>
      </c>
      <c r="L9" s="53">
        <v>13</v>
      </c>
      <c r="M9" s="53">
        <v>29</v>
      </c>
      <c r="N9" s="53">
        <v>26</v>
      </c>
      <c r="O9" s="53">
        <v>38</v>
      </c>
      <c r="P9" s="53">
        <v>21</v>
      </c>
      <c r="Q9" s="53">
        <v>18</v>
      </c>
      <c r="R9" s="53">
        <v>19</v>
      </c>
      <c r="S9" s="56">
        <v>16</v>
      </c>
      <c r="T9" s="54"/>
      <c r="U9" s="54"/>
      <c r="V9" s="54"/>
      <c r="W9" s="54"/>
      <c r="AJ9" t="s">
        <v>75</v>
      </c>
      <c r="AK9">
        <v>6.9</v>
      </c>
      <c r="AL9">
        <v>6.8</v>
      </c>
      <c r="AM9">
        <v>7</v>
      </c>
      <c r="AN9">
        <v>6.9</v>
      </c>
      <c r="AO9">
        <v>7.1</v>
      </c>
      <c r="AP9">
        <v>7.1</v>
      </c>
      <c r="AQ9">
        <v>7</v>
      </c>
      <c r="AR9">
        <v>7.1</v>
      </c>
      <c r="AS9">
        <v>7.1</v>
      </c>
      <c r="AT9">
        <v>7</v>
      </c>
      <c r="AU9">
        <v>7.2</v>
      </c>
      <c r="AV9">
        <v>7</v>
      </c>
      <c r="AW9">
        <v>7.2333333333333334</v>
      </c>
      <c r="AX9">
        <v>7.3</v>
      </c>
      <c r="AY9">
        <v>7.2</v>
      </c>
      <c r="AZ9">
        <v>7.2</v>
      </c>
    </row>
    <row r="10" spans="1:52" x14ac:dyDescent="0.2">
      <c r="C10" s="10" t="s">
        <v>129</v>
      </c>
      <c r="D10" s="10">
        <v>3</v>
      </c>
      <c r="E10" s="10">
        <v>3</v>
      </c>
      <c r="F10" s="10">
        <v>3</v>
      </c>
      <c r="G10" s="10">
        <v>3</v>
      </c>
      <c r="H10" s="10">
        <v>0</v>
      </c>
      <c r="I10" s="10">
        <v>0</v>
      </c>
      <c r="J10" s="10">
        <v>0</v>
      </c>
      <c r="K10" s="10">
        <v>0</v>
      </c>
      <c r="L10" s="10">
        <v>3</v>
      </c>
      <c r="M10" s="10">
        <v>3</v>
      </c>
      <c r="N10" s="10">
        <v>3</v>
      </c>
      <c r="O10" s="10">
        <v>3</v>
      </c>
      <c r="P10" s="10">
        <v>1</v>
      </c>
      <c r="Q10" s="10">
        <v>1</v>
      </c>
      <c r="R10" s="10">
        <v>1</v>
      </c>
      <c r="S10" s="55">
        <v>1</v>
      </c>
      <c r="AJ10" t="s">
        <v>76</v>
      </c>
      <c r="AK10">
        <v>6.4</v>
      </c>
      <c r="AL10">
        <v>6.7</v>
      </c>
      <c r="AM10">
        <v>6.5</v>
      </c>
      <c r="AN10">
        <v>6.4</v>
      </c>
      <c r="AO10">
        <v>7.2</v>
      </c>
      <c r="AP10">
        <v>7.3</v>
      </c>
      <c r="AQ10">
        <v>6.9</v>
      </c>
      <c r="AR10">
        <v>7</v>
      </c>
      <c r="AS10">
        <v>6.9</v>
      </c>
      <c r="AT10">
        <v>6.7</v>
      </c>
      <c r="AU10">
        <v>6.9</v>
      </c>
      <c r="AV10">
        <v>7.4</v>
      </c>
      <c r="AW10">
        <v>7.2666666666666666</v>
      </c>
      <c r="AX10">
        <v>7.3</v>
      </c>
      <c r="AY10">
        <v>7.3</v>
      </c>
      <c r="AZ10">
        <v>7.2</v>
      </c>
    </row>
    <row r="11" spans="1:52" x14ac:dyDescent="0.2">
      <c r="C11" s="53" t="s">
        <v>2</v>
      </c>
      <c r="D11" s="53">
        <v>47</v>
      </c>
      <c r="E11" s="53">
        <v>34</v>
      </c>
      <c r="F11" s="53">
        <v>48</v>
      </c>
      <c r="G11" s="53">
        <v>41</v>
      </c>
      <c r="H11" s="53">
        <v>37</v>
      </c>
      <c r="I11" s="53">
        <v>31</v>
      </c>
      <c r="J11" s="53">
        <v>43</v>
      </c>
      <c r="K11" s="53">
        <v>42</v>
      </c>
      <c r="L11" s="53">
        <v>11</v>
      </c>
      <c r="M11" s="53">
        <v>14</v>
      </c>
      <c r="N11" s="53">
        <v>32</v>
      </c>
      <c r="O11" s="53">
        <v>32</v>
      </c>
      <c r="P11" s="53">
        <v>28</v>
      </c>
      <c r="Q11" s="53">
        <v>36</v>
      </c>
      <c r="R11" s="53">
        <v>29</v>
      </c>
      <c r="S11" s="56">
        <v>25</v>
      </c>
      <c r="T11" s="54"/>
      <c r="U11" s="54"/>
      <c r="V11" s="54"/>
      <c r="W11" s="54"/>
      <c r="AJ11" t="s">
        <v>77</v>
      </c>
      <c r="AK11">
        <v>6</v>
      </c>
      <c r="AL11">
        <v>5.8</v>
      </c>
      <c r="AM11">
        <v>6</v>
      </c>
      <c r="AN11">
        <v>6</v>
      </c>
      <c r="AO11">
        <v>6.8</v>
      </c>
      <c r="AP11">
        <v>6.9</v>
      </c>
      <c r="AQ11">
        <v>6.8</v>
      </c>
      <c r="AR11">
        <v>6.9</v>
      </c>
      <c r="AS11">
        <v>5.7</v>
      </c>
      <c r="AT11">
        <v>5.8</v>
      </c>
      <c r="AU11">
        <v>5.7</v>
      </c>
      <c r="AV11">
        <v>5.7</v>
      </c>
      <c r="AW11">
        <v>7.3</v>
      </c>
      <c r="AX11">
        <v>7.4</v>
      </c>
      <c r="AY11">
        <v>7.3</v>
      </c>
      <c r="AZ11">
        <v>7.2</v>
      </c>
    </row>
    <row r="12" spans="1:52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3</v>
      </c>
      <c r="I12" s="10">
        <v>3</v>
      </c>
      <c r="J12" s="10">
        <v>3</v>
      </c>
      <c r="K12" s="10">
        <v>3</v>
      </c>
      <c r="L12" s="10">
        <v>4</v>
      </c>
      <c r="M12" s="10">
        <v>4</v>
      </c>
      <c r="N12" s="10">
        <v>4</v>
      </c>
      <c r="O12" s="10">
        <v>4</v>
      </c>
      <c r="P12" s="10">
        <v>3</v>
      </c>
      <c r="Q12" s="10">
        <v>3</v>
      </c>
      <c r="R12" s="10">
        <v>3</v>
      </c>
      <c r="S12" s="55">
        <v>3</v>
      </c>
      <c r="AJ12" t="s">
        <v>78</v>
      </c>
      <c r="AK12">
        <v>5.6</v>
      </c>
      <c r="AL12">
        <v>5.8</v>
      </c>
      <c r="AM12">
        <v>5.3</v>
      </c>
      <c r="AN12">
        <v>5.6</v>
      </c>
      <c r="AO12">
        <v>6.8</v>
      </c>
      <c r="AP12">
        <v>6.8</v>
      </c>
      <c r="AQ12">
        <v>6.7</v>
      </c>
      <c r="AR12">
        <v>7</v>
      </c>
      <c r="AS12">
        <v>5.8</v>
      </c>
      <c r="AT12">
        <v>5.6</v>
      </c>
      <c r="AU12">
        <v>5.6</v>
      </c>
      <c r="AV12">
        <v>5.7</v>
      </c>
      <c r="AW12">
        <v>7.166666666666667</v>
      </c>
      <c r="AX12">
        <v>7.1</v>
      </c>
      <c r="AY12">
        <v>7.2</v>
      </c>
      <c r="AZ12">
        <v>7.2</v>
      </c>
    </row>
    <row r="13" spans="1:52" x14ac:dyDescent="0.2">
      <c r="A13" s="57"/>
      <c r="C13" s="53" t="s">
        <v>3</v>
      </c>
      <c r="D13" s="53">
        <v>14</v>
      </c>
      <c r="E13" s="53">
        <v>13</v>
      </c>
      <c r="F13" s="53">
        <v>16</v>
      </c>
      <c r="G13" s="53">
        <v>11</v>
      </c>
      <c r="H13" s="53">
        <v>42</v>
      </c>
      <c r="I13" s="53">
        <v>26</v>
      </c>
      <c r="J13" s="53">
        <v>43</v>
      </c>
      <c r="K13" s="53">
        <v>32</v>
      </c>
      <c r="L13" s="53">
        <v>11</v>
      </c>
      <c r="M13" s="53">
        <v>8</v>
      </c>
      <c r="N13" s="53">
        <v>6</v>
      </c>
      <c r="O13" s="53">
        <v>13</v>
      </c>
      <c r="P13" s="53">
        <v>24</v>
      </c>
      <c r="Q13" s="53">
        <v>20</v>
      </c>
      <c r="R13" s="53">
        <v>18</v>
      </c>
      <c r="S13" s="56">
        <v>19</v>
      </c>
      <c r="T13" s="54"/>
      <c r="U13" s="54"/>
      <c r="V13" s="54"/>
      <c r="W13" s="54"/>
      <c r="AJ13" t="s">
        <v>79</v>
      </c>
      <c r="AK13">
        <v>5.0999999999999996</v>
      </c>
      <c r="AL13">
        <v>5.2</v>
      </c>
      <c r="AM13">
        <v>4.9000000000000004</v>
      </c>
      <c r="AN13">
        <v>5</v>
      </c>
      <c r="AO13">
        <v>6.4</v>
      </c>
      <c r="AP13">
        <v>6.7</v>
      </c>
      <c r="AQ13">
        <v>6.4</v>
      </c>
      <c r="AR13">
        <v>6.5</v>
      </c>
      <c r="AS13">
        <v>4.9000000000000004</v>
      </c>
      <c r="AT13">
        <v>4.4000000000000004</v>
      </c>
      <c r="AU13">
        <v>5.2</v>
      </c>
      <c r="AV13">
        <v>5.2</v>
      </c>
      <c r="AW13">
        <v>6.9666666666666659</v>
      </c>
      <c r="AX13">
        <v>7</v>
      </c>
      <c r="AY13">
        <v>7</v>
      </c>
      <c r="AZ13">
        <v>6.9</v>
      </c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17</v>
      </c>
      <c r="E15" s="53">
        <v>9</v>
      </c>
      <c r="F15" s="53">
        <v>10</v>
      </c>
      <c r="G15" s="53">
        <v>14</v>
      </c>
      <c r="H15" s="53">
        <v>43</v>
      </c>
      <c r="I15" s="53">
        <v>50</v>
      </c>
      <c r="J15" s="53">
        <v>18</v>
      </c>
      <c r="K15" s="53">
        <v>36</v>
      </c>
      <c r="L15" s="53">
        <v>18</v>
      </c>
      <c r="M15" s="53">
        <v>8</v>
      </c>
      <c r="N15" s="53">
        <v>8</v>
      </c>
      <c r="O15" s="53">
        <v>12</v>
      </c>
      <c r="P15" s="53">
        <v>13</v>
      </c>
      <c r="Q15" s="53">
        <v>13</v>
      </c>
      <c r="R15" s="53">
        <v>22</v>
      </c>
      <c r="S15" s="56">
        <v>28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3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6</v>
      </c>
      <c r="E17" s="53">
        <v>11</v>
      </c>
      <c r="F17" s="53">
        <v>13</v>
      </c>
      <c r="G17" s="53">
        <v>8</v>
      </c>
      <c r="H17" s="53">
        <v>83</v>
      </c>
      <c r="I17" s="53">
        <v>45</v>
      </c>
      <c r="J17" s="53">
        <v>48</v>
      </c>
      <c r="K17" s="53">
        <v>41</v>
      </c>
      <c r="L17" s="53">
        <v>87</v>
      </c>
      <c r="M17" s="53">
        <v>11</v>
      </c>
      <c r="N17" s="53">
        <v>91</v>
      </c>
      <c r="O17" s="53">
        <v>17</v>
      </c>
      <c r="P17" s="53">
        <v>21</v>
      </c>
      <c r="Q17" s="53">
        <v>19</v>
      </c>
      <c r="R17" s="53">
        <v>21</v>
      </c>
      <c r="S17" s="56">
        <v>19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3</v>
      </c>
      <c r="K18" s="10">
        <v>3</v>
      </c>
      <c r="L18" s="10">
        <v>4</v>
      </c>
      <c r="M18" s="10">
        <v>5</v>
      </c>
      <c r="N18" s="10">
        <v>4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9</v>
      </c>
      <c r="E19" s="53">
        <v>12</v>
      </c>
      <c r="F19" s="53">
        <v>14</v>
      </c>
      <c r="G19" s="53">
        <v>12</v>
      </c>
      <c r="H19" s="53">
        <v>31</v>
      </c>
      <c r="I19" s="53">
        <v>46</v>
      </c>
      <c r="J19" s="53">
        <v>49</v>
      </c>
      <c r="K19" s="53">
        <v>54</v>
      </c>
      <c r="L19" s="53">
        <v>10</v>
      </c>
      <c r="M19" s="53">
        <v>9</v>
      </c>
      <c r="N19" s="53">
        <v>7</v>
      </c>
      <c r="O19" s="53">
        <v>12</v>
      </c>
      <c r="P19" s="53">
        <v>15</v>
      </c>
      <c r="Q19" s="53">
        <v>16</v>
      </c>
      <c r="R19" s="53">
        <v>11</v>
      </c>
      <c r="S19" s="56">
        <v>22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3</v>
      </c>
      <c r="I20" s="58">
        <v>3</v>
      </c>
      <c r="J20" s="58">
        <v>3</v>
      </c>
      <c r="K20" s="58">
        <v>3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3</v>
      </c>
      <c r="S20" s="59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2" x14ac:dyDescent="0.2">
      <c r="C26" s="61">
        <v>0</v>
      </c>
      <c r="D26" s="61">
        <f>D7*10*10000</f>
        <v>1300000</v>
      </c>
      <c r="E26" s="61">
        <f t="shared" ref="E26:O26" si="0">E7*10*10000</f>
        <v>1300000</v>
      </c>
      <c r="F26" s="61">
        <f t="shared" si="0"/>
        <v>1300000</v>
      </c>
      <c r="G26" s="61">
        <f t="shared" si="0"/>
        <v>1300000</v>
      </c>
      <c r="H26" s="61">
        <f>H7*10*100</f>
        <v>26000</v>
      </c>
      <c r="I26" s="61">
        <f t="shared" ref="I26:K26" si="1">I7*10*100</f>
        <v>26000</v>
      </c>
      <c r="J26" s="61">
        <f t="shared" si="1"/>
        <v>26000</v>
      </c>
      <c r="K26" s="61">
        <f t="shared" si="1"/>
        <v>26000</v>
      </c>
      <c r="L26" s="61">
        <f t="shared" si="0"/>
        <v>1300000</v>
      </c>
      <c r="M26" s="61">
        <f t="shared" si="0"/>
        <v>1300000</v>
      </c>
      <c r="N26" s="61">
        <f t="shared" si="0"/>
        <v>1300000</v>
      </c>
      <c r="O26" s="61">
        <f t="shared" si="0"/>
        <v>1300000</v>
      </c>
      <c r="P26" s="61">
        <f>P7*10*100</f>
        <v>26000</v>
      </c>
      <c r="Q26" s="61">
        <f t="shared" ref="Q26:S26" si="2">Q7*10*100</f>
        <v>26000</v>
      </c>
      <c r="R26" s="61">
        <f t="shared" si="2"/>
        <v>26000</v>
      </c>
      <c r="S26" s="61">
        <f t="shared" si="2"/>
        <v>26000</v>
      </c>
      <c r="AJ26" t="s">
        <v>6</v>
      </c>
      <c r="AS26" t="s">
        <v>130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</row>
    <row r="27" spans="3:52" x14ac:dyDescent="0.2">
      <c r="C27" s="10">
        <v>1</v>
      </c>
      <c r="D27" s="61">
        <f>D9*(5*20)*10^D10</f>
        <v>3800000</v>
      </c>
      <c r="E27" s="61">
        <f t="shared" ref="E27:R27" si="3">E9*(5*20)*10^E10</f>
        <v>4300000</v>
      </c>
      <c r="F27" s="61">
        <f t="shared" si="3"/>
        <v>4900000</v>
      </c>
      <c r="G27" s="61">
        <f t="shared" si="3"/>
        <v>4000000</v>
      </c>
      <c r="H27" s="61">
        <f t="shared" si="3"/>
        <v>3400</v>
      </c>
      <c r="I27" s="61">
        <f t="shared" si="3"/>
        <v>3100</v>
      </c>
      <c r="J27" s="61">
        <f t="shared" si="3"/>
        <v>3400</v>
      </c>
      <c r="K27" s="61">
        <f t="shared" si="3"/>
        <v>2200</v>
      </c>
      <c r="L27" s="61">
        <f>L9*(5*20)*10^L10</f>
        <v>1300000</v>
      </c>
      <c r="M27" s="61">
        <f t="shared" si="3"/>
        <v>2900000</v>
      </c>
      <c r="N27" s="61">
        <f t="shared" si="3"/>
        <v>2600000</v>
      </c>
      <c r="O27" s="61">
        <f t="shared" si="3"/>
        <v>3800000</v>
      </c>
      <c r="P27" s="61">
        <f t="shared" si="3"/>
        <v>21000</v>
      </c>
      <c r="Q27" s="61">
        <f t="shared" si="3"/>
        <v>18000</v>
      </c>
      <c r="R27" s="61">
        <f t="shared" si="3"/>
        <v>19000</v>
      </c>
      <c r="S27" s="55">
        <f>S9*(5*20)*10^S10</f>
        <v>16000</v>
      </c>
      <c r="AK27" t="s">
        <v>8</v>
      </c>
      <c r="AL27" t="s">
        <v>9</v>
      </c>
      <c r="AM27" t="s">
        <v>10</v>
      </c>
      <c r="AN27" t="s">
        <v>11</v>
      </c>
      <c r="AO27" t="s">
        <v>12</v>
      </c>
      <c r="AP27" t="s">
        <v>13</v>
      </c>
      <c r="AQ27" t="s">
        <v>14</v>
      </c>
      <c r="AR27" t="s">
        <v>15</v>
      </c>
      <c r="AS27" t="s">
        <v>16</v>
      </c>
      <c r="AT27" t="s">
        <v>17</v>
      </c>
      <c r="AU27" t="s">
        <v>18</v>
      </c>
      <c r="AV27" t="s">
        <v>19</v>
      </c>
      <c r="AW27" t="s">
        <v>20</v>
      </c>
      <c r="AX27" t="s">
        <v>21</v>
      </c>
      <c r="AY27" t="s">
        <v>22</v>
      </c>
      <c r="AZ27" t="s">
        <v>23</v>
      </c>
    </row>
    <row r="28" spans="3:52" x14ac:dyDescent="0.2">
      <c r="C28" s="10">
        <v>2</v>
      </c>
      <c r="D28" s="61">
        <f>D11*(5*20)*10^D12</f>
        <v>47000000</v>
      </c>
      <c r="E28" s="61">
        <f t="shared" ref="E28:S28" si="4">E11*(5*20)*10^E12</f>
        <v>34000000</v>
      </c>
      <c r="F28" s="61">
        <f t="shared" si="4"/>
        <v>48000000</v>
      </c>
      <c r="G28" s="61">
        <f t="shared" si="4"/>
        <v>41000000</v>
      </c>
      <c r="H28" s="61">
        <f t="shared" si="4"/>
        <v>3700000</v>
      </c>
      <c r="I28" s="61">
        <f t="shared" si="4"/>
        <v>3100000</v>
      </c>
      <c r="J28" s="61">
        <f t="shared" si="4"/>
        <v>4300000</v>
      </c>
      <c r="K28" s="61">
        <f t="shared" si="4"/>
        <v>4200000</v>
      </c>
      <c r="L28" s="61">
        <f t="shared" si="4"/>
        <v>11000000</v>
      </c>
      <c r="M28" s="61">
        <f t="shared" si="4"/>
        <v>14000000</v>
      </c>
      <c r="N28" s="61">
        <f t="shared" si="4"/>
        <v>32000000</v>
      </c>
      <c r="O28" s="61">
        <f t="shared" si="4"/>
        <v>32000000</v>
      </c>
      <c r="P28" s="61">
        <f t="shared" si="4"/>
        <v>2800000</v>
      </c>
      <c r="Q28" s="61">
        <f t="shared" si="4"/>
        <v>3600000</v>
      </c>
      <c r="R28" s="61">
        <f t="shared" si="4"/>
        <v>2900000</v>
      </c>
      <c r="S28" s="61">
        <f t="shared" si="4"/>
        <v>2500000</v>
      </c>
      <c r="AJ28" t="s">
        <v>131</v>
      </c>
    </row>
    <row r="29" spans="3:52" x14ac:dyDescent="0.2">
      <c r="C29" s="10">
        <v>3</v>
      </c>
      <c r="D29" s="61">
        <f t="shared" ref="D29:S29" si="5">D13*(5*20)*10^D14</f>
        <v>140000000</v>
      </c>
      <c r="E29" s="61">
        <f t="shared" si="5"/>
        <v>130000000</v>
      </c>
      <c r="F29" s="61">
        <f t="shared" si="5"/>
        <v>160000000</v>
      </c>
      <c r="G29" s="61">
        <f t="shared" si="5"/>
        <v>110000000</v>
      </c>
      <c r="H29" s="61">
        <f t="shared" si="5"/>
        <v>4200000</v>
      </c>
      <c r="I29" s="61">
        <f t="shared" si="5"/>
        <v>2600000</v>
      </c>
      <c r="J29" s="61">
        <f t="shared" si="5"/>
        <v>4300000</v>
      </c>
      <c r="K29" s="61">
        <f t="shared" si="5"/>
        <v>3200000</v>
      </c>
      <c r="L29" s="61">
        <f t="shared" si="5"/>
        <v>110000000</v>
      </c>
      <c r="M29" s="61">
        <f t="shared" si="5"/>
        <v>80000000</v>
      </c>
      <c r="N29" s="61">
        <f t="shared" si="5"/>
        <v>60000000</v>
      </c>
      <c r="O29" s="61">
        <f t="shared" si="5"/>
        <v>130000000</v>
      </c>
      <c r="P29" s="61">
        <f t="shared" si="5"/>
        <v>2400000</v>
      </c>
      <c r="Q29" s="61">
        <f t="shared" si="5"/>
        <v>2000000</v>
      </c>
      <c r="R29" s="61">
        <f t="shared" si="5"/>
        <v>1800000</v>
      </c>
      <c r="S29" s="55">
        <f t="shared" si="5"/>
        <v>1900000</v>
      </c>
      <c r="AJ29">
        <v>0</v>
      </c>
    </row>
    <row r="30" spans="3:52" x14ac:dyDescent="0.2">
      <c r="C30" s="10">
        <v>6</v>
      </c>
      <c r="D30" s="61">
        <f t="shared" ref="D30:S30" si="6">D15*(5*20)*10^D16</f>
        <v>170000000</v>
      </c>
      <c r="E30" s="61">
        <f t="shared" si="6"/>
        <v>90000000</v>
      </c>
      <c r="F30" s="61">
        <f t="shared" si="6"/>
        <v>100000000</v>
      </c>
      <c r="G30" s="61">
        <f t="shared" si="6"/>
        <v>140000000</v>
      </c>
      <c r="H30" s="61">
        <f t="shared" si="6"/>
        <v>4300000</v>
      </c>
      <c r="I30" s="61">
        <f t="shared" si="6"/>
        <v>5000000</v>
      </c>
      <c r="J30" s="61">
        <f t="shared" si="6"/>
        <v>1800000</v>
      </c>
      <c r="K30" s="61">
        <f t="shared" si="6"/>
        <v>3600000</v>
      </c>
      <c r="L30" s="61">
        <f t="shared" si="6"/>
        <v>180000000</v>
      </c>
      <c r="M30" s="61">
        <f t="shared" si="6"/>
        <v>80000000</v>
      </c>
      <c r="N30" s="61">
        <f t="shared" si="6"/>
        <v>80000000</v>
      </c>
      <c r="O30" s="61">
        <f t="shared" si="6"/>
        <v>120000000</v>
      </c>
      <c r="P30" s="61">
        <f t="shared" si="6"/>
        <v>1300000</v>
      </c>
      <c r="Q30" s="61">
        <f t="shared" si="6"/>
        <v>1300000</v>
      </c>
      <c r="R30" s="61">
        <f t="shared" si="6"/>
        <v>2200000</v>
      </c>
      <c r="S30" s="55">
        <f t="shared" si="6"/>
        <v>2800000</v>
      </c>
      <c r="AJ30">
        <v>1</v>
      </c>
    </row>
    <row r="31" spans="3:52" x14ac:dyDescent="0.2">
      <c r="C31" s="10">
        <v>7</v>
      </c>
      <c r="D31" s="61">
        <f t="shared" ref="D31:S31" si="7">D17*(5*20)*10^D18</f>
        <v>60000000</v>
      </c>
      <c r="E31" s="61">
        <f t="shared" si="7"/>
        <v>110000000</v>
      </c>
      <c r="F31" s="61">
        <f t="shared" si="7"/>
        <v>130000000</v>
      </c>
      <c r="G31" s="61">
        <f t="shared" si="7"/>
        <v>80000000</v>
      </c>
      <c r="H31" s="61">
        <f t="shared" si="7"/>
        <v>8300000</v>
      </c>
      <c r="I31" s="61">
        <f t="shared" si="7"/>
        <v>4500000</v>
      </c>
      <c r="J31" s="61">
        <f t="shared" si="7"/>
        <v>4800000</v>
      </c>
      <c r="K31" s="61">
        <f t="shared" si="7"/>
        <v>4100000</v>
      </c>
      <c r="L31" s="61">
        <f t="shared" si="7"/>
        <v>87000000</v>
      </c>
      <c r="M31" s="61">
        <f t="shared" si="7"/>
        <v>110000000</v>
      </c>
      <c r="N31" s="61">
        <f t="shared" si="7"/>
        <v>91000000</v>
      </c>
      <c r="O31" s="61">
        <f t="shared" si="7"/>
        <v>170000000</v>
      </c>
      <c r="P31" s="61">
        <f t="shared" si="7"/>
        <v>2100000</v>
      </c>
      <c r="Q31" s="61">
        <f t="shared" si="7"/>
        <v>1900000</v>
      </c>
      <c r="R31" s="61">
        <f t="shared" si="7"/>
        <v>2100000</v>
      </c>
      <c r="S31" s="55">
        <f t="shared" si="7"/>
        <v>1900000</v>
      </c>
      <c r="AJ31">
        <v>2</v>
      </c>
    </row>
    <row r="32" spans="3:52" x14ac:dyDescent="0.2">
      <c r="C32" s="10">
        <v>8</v>
      </c>
      <c r="D32" s="61">
        <f t="shared" ref="D32:S32" si="8">D19*(5*20)*10^D20</f>
        <v>90000000</v>
      </c>
      <c r="E32" s="61">
        <f t="shared" si="8"/>
        <v>120000000</v>
      </c>
      <c r="F32" s="61">
        <f t="shared" si="8"/>
        <v>140000000</v>
      </c>
      <c r="G32" s="61">
        <f t="shared" si="8"/>
        <v>120000000</v>
      </c>
      <c r="H32" s="61">
        <f t="shared" si="8"/>
        <v>3100000</v>
      </c>
      <c r="I32" s="61">
        <f t="shared" si="8"/>
        <v>4600000</v>
      </c>
      <c r="J32" s="61">
        <f t="shared" si="8"/>
        <v>4900000</v>
      </c>
      <c r="K32" s="61">
        <f t="shared" si="8"/>
        <v>5400000</v>
      </c>
      <c r="L32" s="61">
        <f t="shared" si="8"/>
        <v>100000000</v>
      </c>
      <c r="M32" s="61">
        <f t="shared" si="8"/>
        <v>90000000</v>
      </c>
      <c r="N32" s="61">
        <f t="shared" si="8"/>
        <v>70000000</v>
      </c>
      <c r="O32" s="61">
        <f t="shared" si="8"/>
        <v>120000000</v>
      </c>
      <c r="P32" s="61">
        <f t="shared" si="8"/>
        <v>1500000</v>
      </c>
      <c r="Q32" s="61">
        <f t="shared" si="8"/>
        <v>1600000</v>
      </c>
      <c r="R32" s="61">
        <f t="shared" si="8"/>
        <v>1100000</v>
      </c>
      <c r="S32" s="55">
        <f t="shared" si="8"/>
        <v>2200000</v>
      </c>
      <c r="AJ32">
        <v>3</v>
      </c>
    </row>
    <row r="33" spans="2:54" x14ac:dyDescent="0.2">
      <c r="AJ33">
        <v>6</v>
      </c>
    </row>
    <row r="34" spans="2:54" x14ac:dyDescent="0.2">
      <c r="AJ34">
        <v>7</v>
      </c>
    </row>
    <row r="35" spans="2:54" x14ac:dyDescent="0.2">
      <c r="AJ35">
        <v>8</v>
      </c>
    </row>
    <row r="38" spans="2:54" x14ac:dyDescent="0.2">
      <c r="N38" s="62"/>
    </row>
    <row r="39" spans="2:54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42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4" ht="16" x14ac:dyDescent="0.2">
      <c r="B40" t="s">
        <v>29</v>
      </c>
      <c r="C40" t="str">
        <f>$D$24</f>
        <v>At1</v>
      </c>
      <c r="D40">
        <f>$C$26</f>
        <v>0</v>
      </c>
      <c r="E40">
        <f>D26</f>
        <v>1300000</v>
      </c>
      <c r="F40">
        <f>(E41-E40)</f>
        <v>2500000</v>
      </c>
      <c r="G40">
        <f>((D41-D40)*(E41-E40))/2+(D41-D40)*E40</f>
        <v>2550000</v>
      </c>
      <c r="H40" t="s">
        <v>29</v>
      </c>
      <c r="I40" t="s">
        <v>31</v>
      </c>
      <c r="J40">
        <f>SUM(G40:G45)</f>
        <v>1266350000</v>
      </c>
      <c r="K40">
        <f>AVERAGE(J40:J43)</f>
        <v>1138275000</v>
      </c>
      <c r="M40" t="s">
        <v>31</v>
      </c>
      <c r="N40" s="42" t="s">
        <v>8</v>
      </c>
      <c r="O40" s="43">
        <f>MAX(E40:E46)</f>
        <v>170000000</v>
      </c>
      <c r="P40">
        <f>MAX(F40:F42)</f>
        <v>93000000</v>
      </c>
      <c r="Q40" s="42">
        <v>1</v>
      </c>
      <c r="S40" t="s">
        <v>29</v>
      </c>
      <c r="T40" t="s">
        <v>31</v>
      </c>
      <c r="U40">
        <f>SUM(G40:G45)</f>
        <v>1266350000</v>
      </c>
      <c r="V40">
        <f>AVERAGE(U40:U43)</f>
        <v>1138275000</v>
      </c>
      <c r="W40" t="s">
        <v>31</v>
      </c>
      <c r="X40">
        <f>P40</f>
        <v>93000000</v>
      </c>
      <c r="Y40">
        <f>AVERAGE(X40:X43)</f>
        <v>92500000</v>
      </c>
      <c r="Z40" t="s">
        <v>31</v>
      </c>
    </row>
    <row r="41" spans="2:54" ht="16" x14ac:dyDescent="0.2">
      <c r="B41" t="s">
        <v>29</v>
      </c>
      <c r="C41" t="str">
        <f t="shared" ref="C41:C46" si="9">$D$24</f>
        <v>At1</v>
      </c>
      <c r="D41">
        <f>$C$27</f>
        <v>1</v>
      </c>
      <c r="E41">
        <f t="shared" ref="E41:E46" si="10">D27</f>
        <v>3800000</v>
      </c>
      <c r="F41">
        <f>(E42-E41)</f>
        <v>43200000</v>
      </c>
      <c r="G41">
        <f>((D43-D41)*(E43-E41))/2+(D43-D41)*E41</f>
        <v>143800000</v>
      </c>
      <c r="H41" t="s">
        <v>29</v>
      </c>
      <c r="I41" t="s">
        <v>31</v>
      </c>
      <c r="J41">
        <f>SUM(G47:G52)</f>
        <v>1012100000</v>
      </c>
      <c r="M41" t="s">
        <v>31</v>
      </c>
      <c r="N41" s="42" t="s">
        <v>9</v>
      </c>
      <c r="O41" s="43">
        <f>MAX(E47:E53)</f>
        <v>130000000</v>
      </c>
      <c r="P41">
        <f>MAX(F47:F49)</f>
        <v>96000000</v>
      </c>
      <c r="Q41" s="42">
        <v>1</v>
      </c>
      <c r="R41" s="42"/>
      <c r="S41" t="s">
        <v>29</v>
      </c>
      <c r="T41" t="s">
        <v>31</v>
      </c>
      <c r="U41">
        <f>SUM(G47:G52)</f>
        <v>1012100000</v>
      </c>
      <c r="W41" t="s">
        <v>31</v>
      </c>
      <c r="X41">
        <f t="shared" ref="X41:X54" si="11">P41</f>
        <v>96000000</v>
      </c>
      <c r="Z41" t="s">
        <v>32</v>
      </c>
    </row>
    <row r="42" spans="2:54" ht="16" x14ac:dyDescent="0.2">
      <c r="B42" t="s">
        <v>29</v>
      </c>
      <c r="C42" t="str">
        <f t="shared" si="9"/>
        <v>At1</v>
      </c>
      <c r="D42">
        <v>2</v>
      </c>
      <c r="E42">
        <f t="shared" si="10"/>
        <v>47000000</v>
      </c>
      <c r="F42">
        <f>(E43-E42)</f>
        <v>93000000</v>
      </c>
      <c r="G42">
        <f>((D44-D43)*(E44-E43))/2+(D44-D43)*E43</f>
        <v>465000000</v>
      </c>
      <c r="H42" t="s">
        <v>29</v>
      </c>
      <c r="I42" t="s">
        <v>31</v>
      </c>
      <c r="J42">
        <f>SUM(G54:G59)</f>
        <v>1198000000</v>
      </c>
      <c r="M42" t="s">
        <v>31</v>
      </c>
      <c r="N42" s="42" t="s">
        <v>10</v>
      </c>
      <c r="O42" s="43">
        <f>MAX(E54:E60)</f>
        <v>160000000</v>
      </c>
      <c r="P42">
        <f>MAX(F54:F56)</f>
        <v>112000000</v>
      </c>
      <c r="Q42" s="42">
        <v>1</v>
      </c>
      <c r="R42" s="42"/>
      <c r="S42" t="s">
        <v>29</v>
      </c>
      <c r="T42" t="s">
        <v>31</v>
      </c>
      <c r="U42">
        <f>SUM(G54:G59)</f>
        <v>1198000000</v>
      </c>
      <c r="W42" t="s">
        <v>31</v>
      </c>
      <c r="X42">
        <f t="shared" si="11"/>
        <v>112000000</v>
      </c>
      <c r="Z42" t="s">
        <v>36</v>
      </c>
      <c r="AA42">
        <f>LOG10(V48/V40)</f>
        <v>-7.8923784633956787E-2</v>
      </c>
      <c r="AB42">
        <f>AA42*2</f>
        <v>-0.15784756926791357</v>
      </c>
      <c r="AC42" s="44">
        <v>0.26500000000000001</v>
      </c>
      <c r="AD42">
        <f>LOG10(Y48/Y40)</f>
        <v>-0.10222435578117213</v>
      </c>
      <c r="AE42">
        <f>AD42*2</f>
        <v>-0.20444871156234426</v>
      </c>
      <c r="AF42" s="44">
        <v>0.34</v>
      </c>
      <c r="AI42" t="s">
        <v>28</v>
      </c>
      <c r="AJ42" t="s">
        <v>27</v>
      </c>
      <c r="AK42" t="s">
        <v>26</v>
      </c>
      <c r="AL42" t="s">
        <v>80</v>
      </c>
      <c r="AM42" t="s">
        <v>81</v>
      </c>
      <c r="AO42" t="s">
        <v>34</v>
      </c>
      <c r="AP42" t="s">
        <v>28</v>
      </c>
      <c r="AQ42" t="s">
        <v>6</v>
      </c>
      <c r="AR42" t="s">
        <v>82</v>
      </c>
      <c r="AS42" t="s">
        <v>35</v>
      </c>
      <c r="AT42" t="s">
        <v>83</v>
      </c>
      <c r="AU42" t="s">
        <v>81</v>
      </c>
      <c r="AV42" t="s">
        <v>35</v>
      </c>
      <c r="AW42" t="s">
        <v>84</v>
      </c>
      <c r="AY42" t="s">
        <v>6</v>
      </c>
      <c r="AZ42" t="s">
        <v>85</v>
      </c>
      <c r="BA42" t="s">
        <v>86</v>
      </c>
      <c r="BB42" t="s">
        <v>87</v>
      </c>
    </row>
    <row r="43" spans="2:54" ht="16" x14ac:dyDescent="0.2">
      <c r="B43" t="s">
        <v>29</v>
      </c>
      <c r="C43" t="str">
        <f t="shared" si="9"/>
        <v>At1</v>
      </c>
      <c r="D43">
        <f>C$29</f>
        <v>3</v>
      </c>
      <c r="E43">
        <f t="shared" si="10"/>
        <v>140000000</v>
      </c>
      <c r="G43">
        <f>((D44-D43)*(E44-E43))/2+(D44-D43)*E43</f>
        <v>465000000</v>
      </c>
      <c r="H43" t="s">
        <v>29</v>
      </c>
      <c r="I43" t="s">
        <v>31</v>
      </c>
      <c r="J43">
        <f>SUM(G61:G66)</f>
        <v>1076650000</v>
      </c>
      <c r="M43" t="s">
        <v>31</v>
      </c>
      <c r="N43" s="42" t="s">
        <v>11</v>
      </c>
      <c r="O43" s="43">
        <f>MAX(E61:E67)</f>
        <v>140000000</v>
      </c>
      <c r="P43">
        <f>MAX(F61:F63)</f>
        <v>69000000</v>
      </c>
      <c r="Q43" s="42">
        <v>1</v>
      </c>
      <c r="R43" s="42"/>
      <c r="S43" t="s">
        <v>29</v>
      </c>
      <c r="T43" t="s">
        <v>31</v>
      </c>
      <c r="U43">
        <f>SUM(G61:G66)</f>
        <v>1076650000</v>
      </c>
      <c r="W43" t="s">
        <v>31</v>
      </c>
      <c r="X43">
        <f t="shared" si="11"/>
        <v>69000000</v>
      </c>
      <c r="Z43" t="s">
        <v>37</v>
      </c>
      <c r="AA43">
        <f>LOG10(V52/V44)</f>
        <v>-0.29698119787247468</v>
      </c>
      <c r="AB43">
        <f>AA43*2</f>
        <v>-0.59396239574494936</v>
      </c>
      <c r="AC43" s="44" t="s">
        <v>275</v>
      </c>
      <c r="AD43">
        <f>LOG10(Y52/Y44)</f>
        <v>-0.11519794343481922</v>
      </c>
      <c r="AE43">
        <f>AD43*2</f>
        <v>-0.23039588686963844</v>
      </c>
      <c r="AF43" s="44" t="s">
        <v>276</v>
      </c>
      <c r="AI43" t="s">
        <v>31</v>
      </c>
      <c r="AJ43" t="s">
        <v>8</v>
      </c>
      <c r="AK43">
        <v>0</v>
      </c>
      <c r="AL43">
        <v>7.5333333333333341</v>
      </c>
      <c r="AM43">
        <v>100</v>
      </c>
      <c r="AO43">
        <v>98.63013698630138</v>
      </c>
      <c r="AP43" t="s">
        <v>31</v>
      </c>
      <c r="AQ43" t="s">
        <v>8</v>
      </c>
      <c r="AR43">
        <v>102.07526462649344</v>
      </c>
      <c r="AS43">
        <v>100.4797535983804</v>
      </c>
      <c r="AT43">
        <v>120.99021018362578</v>
      </c>
      <c r="AU43">
        <v>98.786161815418311</v>
      </c>
      <c r="AV43">
        <v>100.7155914393046</v>
      </c>
      <c r="AW43">
        <v>3.395769428950151</v>
      </c>
      <c r="AY43" t="s">
        <v>88</v>
      </c>
      <c r="AZ43">
        <v>127.93717877517676</v>
      </c>
      <c r="BA43">
        <v>89.519143002520821</v>
      </c>
      <c r="BB43">
        <v>9.8547588511673148</v>
      </c>
    </row>
    <row r="44" spans="2:54" ht="16" x14ac:dyDescent="0.2">
      <c r="B44" t="s">
        <v>29</v>
      </c>
      <c r="C44" t="str">
        <f t="shared" si="9"/>
        <v>At1</v>
      </c>
      <c r="D44">
        <f>C$30</f>
        <v>6</v>
      </c>
      <c r="E44">
        <f t="shared" si="10"/>
        <v>170000000</v>
      </c>
      <c r="G44">
        <f>((D45-D44)*(E45-E44))/2+(D45-D44)*E44</f>
        <v>115000000</v>
      </c>
      <c r="H44" t="s">
        <v>29</v>
      </c>
      <c r="I44" t="s">
        <v>32</v>
      </c>
      <c r="J44">
        <f>SUM(G68:G73)</f>
        <v>41718100</v>
      </c>
      <c r="K44">
        <f>AVERAGE(J44:J47)</f>
        <v>34855037.5</v>
      </c>
      <c r="M44" t="s">
        <v>32</v>
      </c>
      <c r="N44" s="42" t="s">
        <v>12</v>
      </c>
      <c r="O44" s="43">
        <f>MAX(E68:E75)</f>
        <v>8300000</v>
      </c>
      <c r="P44">
        <f>MAX(F68:F70)</f>
        <v>3696600</v>
      </c>
      <c r="Q44" s="42">
        <v>1</v>
      </c>
      <c r="R44" s="42"/>
      <c r="S44" t="s">
        <v>29</v>
      </c>
      <c r="T44" t="s">
        <v>32</v>
      </c>
      <c r="U44">
        <f>SUM(G68:G73)</f>
        <v>41718100</v>
      </c>
      <c r="V44">
        <f>AVERAGE(U44:U47)</f>
        <v>34855037.5</v>
      </c>
      <c r="W44" t="s">
        <v>32</v>
      </c>
      <c r="X44">
        <f t="shared" si="11"/>
        <v>3696600</v>
      </c>
      <c r="Y44">
        <f>AVERAGE(X44:X47)</f>
        <v>3821975</v>
      </c>
      <c r="AI44" t="s">
        <v>31</v>
      </c>
      <c r="AJ44" t="s">
        <v>8</v>
      </c>
      <c r="AK44">
        <v>1</v>
      </c>
      <c r="AL44">
        <v>7.1</v>
      </c>
      <c r="AM44">
        <v>97.260273972602747</v>
      </c>
      <c r="AO44">
        <v>96.325989520863587</v>
      </c>
      <c r="AP44" t="s">
        <v>31</v>
      </c>
      <c r="AQ44" t="s">
        <v>9</v>
      </c>
      <c r="AR44">
        <v>95.80206038920619</v>
      </c>
      <c r="AT44">
        <v>114.71700594633853</v>
      </c>
      <c r="AU44">
        <v>93.664212130850416</v>
      </c>
    </row>
    <row r="45" spans="2:54" ht="16" x14ac:dyDescent="0.2">
      <c r="B45" t="s">
        <v>29</v>
      </c>
      <c r="C45" t="str">
        <f t="shared" si="9"/>
        <v>At1</v>
      </c>
      <c r="D45">
        <f>C$31</f>
        <v>7</v>
      </c>
      <c r="E45">
        <f t="shared" si="10"/>
        <v>60000000</v>
      </c>
      <c r="G45">
        <f>((D46-D45)*(E46-E45))/2+(D46-D45)*E45</f>
        <v>75000000</v>
      </c>
      <c r="H45" t="s">
        <v>29</v>
      </c>
      <c r="I45" t="s">
        <v>32</v>
      </c>
      <c r="J45">
        <f>SUM(G75:G80)</f>
        <v>34717650</v>
      </c>
      <c r="M45" t="s">
        <v>32</v>
      </c>
      <c r="N45" s="42" t="s">
        <v>13</v>
      </c>
      <c r="O45" s="43">
        <f>MAX(E75:E81)</f>
        <v>5000000</v>
      </c>
      <c r="P45">
        <f>MAX(F75:F77)</f>
        <v>3096900</v>
      </c>
      <c r="Q45" s="42">
        <v>1</v>
      </c>
      <c r="R45" s="42"/>
      <c r="S45" t="s">
        <v>29</v>
      </c>
      <c r="T45" t="s">
        <v>32</v>
      </c>
      <c r="U45">
        <f>SUM(G75:G80)</f>
        <v>34717650</v>
      </c>
      <c r="W45" t="s">
        <v>32</v>
      </c>
      <c r="X45">
        <f t="shared" si="11"/>
        <v>3096900</v>
      </c>
      <c r="AI45" t="s">
        <v>31</v>
      </c>
      <c r="AJ45" t="s">
        <v>8</v>
      </c>
      <c r="AK45">
        <v>2</v>
      </c>
      <c r="AL45">
        <v>6.9</v>
      </c>
      <c r="AM45">
        <v>95.391705069124427</v>
      </c>
      <c r="AO45">
        <v>91.732549782268649</v>
      </c>
      <c r="AP45" t="s">
        <v>31</v>
      </c>
      <c r="AQ45" t="s">
        <v>10</v>
      </c>
      <c r="AR45">
        <v>103.56193577944157</v>
      </c>
      <c r="AT45">
        <v>122.47688133657391</v>
      </c>
      <c r="AU45">
        <v>100</v>
      </c>
    </row>
    <row r="46" spans="2:54" ht="16" x14ac:dyDescent="0.2">
      <c r="B46" t="s">
        <v>29</v>
      </c>
      <c r="C46" t="str">
        <f t="shared" si="9"/>
        <v>At1</v>
      </c>
      <c r="D46">
        <f>C$32</f>
        <v>8</v>
      </c>
      <c r="E46">
        <f t="shared" si="10"/>
        <v>90000000</v>
      </c>
      <c r="H46" t="s">
        <v>29</v>
      </c>
      <c r="I46" t="s">
        <v>32</v>
      </c>
      <c r="J46">
        <f>SUM(G82:G87)</f>
        <v>30768100</v>
      </c>
      <c r="M46" t="s">
        <v>32</v>
      </c>
      <c r="N46" s="42" t="s">
        <v>14</v>
      </c>
      <c r="O46" s="43">
        <f>MAX(E82:E88)</f>
        <v>4900000</v>
      </c>
      <c r="P46">
        <f>MAX(F82:F84)</f>
        <v>4296600</v>
      </c>
      <c r="Q46" s="42">
        <v>1</v>
      </c>
      <c r="S46" t="s">
        <v>29</v>
      </c>
      <c r="T46" t="s">
        <v>32</v>
      </c>
      <c r="U46">
        <f>SUM(G82:G87)</f>
        <v>30768100</v>
      </c>
      <c r="W46" t="s">
        <v>32</v>
      </c>
      <c r="X46">
        <f t="shared" si="11"/>
        <v>4296600</v>
      </c>
      <c r="AI46" t="s">
        <v>31</v>
      </c>
      <c r="AJ46" t="s">
        <v>8</v>
      </c>
      <c r="AK46">
        <v>3</v>
      </c>
      <c r="AL46">
        <v>6.4</v>
      </c>
      <c r="AM46">
        <v>88.073394495412856</v>
      </c>
      <c r="AO46">
        <v>255.39776297599602</v>
      </c>
      <c r="AP46" t="s">
        <v>31</v>
      </c>
      <c r="AQ46" t="s">
        <v>11</v>
      </c>
      <c r="AR46">
        <v>101.42310496207722</v>
      </c>
      <c r="AT46">
        <v>120.33805051920956</v>
      </c>
      <c r="AU46">
        <v>98.25368608832656</v>
      </c>
    </row>
    <row r="47" spans="2:54" ht="16" x14ac:dyDescent="0.2">
      <c r="B47" t="s">
        <v>29</v>
      </c>
      <c r="C47" t="str">
        <f>$E$24</f>
        <v>At2</v>
      </c>
      <c r="D47">
        <f>$C$26</f>
        <v>0</v>
      </c>
      <c r="E47">
        <f>E26</f>
        <v>1300000</v>
      </c>
      <c r="F47">
        <f>(E48-E47)</f>
        <v>3000000</v>
      </c>
      <c r="G47">
        <f>((D48-D47)*(E48-E47))/2+(D48-D47)*E47</f>
        <v>2800000</v>
      </c>
      <c r="H47" t="s">
        <v>29</v>
      </c>
      <c r="I47" t="s">
        <v>32</v>
      </c>
      <c r="J47">
        <f>SUM(G89:G94)</f>
        <v>32216300</v>
      </c>
      <c r="M47" t="s">
        <v>32</v>
      </c>
      <c r="N47" s="42" t="s">
        <v>15</v>
      </c>
      <c r="O47" s="43">
        <f>MAX(E89:E95)</f>
        <v>5400000</v>
      </c>
      <c r="P47">
        <f>MAX(F89:F91)</f>
        <v>4197800</v>
      </c>
      <c r="Q47" s="42">
        <v>1</v>
      </c>
      <c r="S47" t="s">
        <v>29</v>
      </c>
      <c r="T47" t="s">
        <v>32</v>
      </c>
      <c r="U47">
        <f>SUM(G89:G94)</f>
        <v>32216300</v>
      </c>
      <c r="W47" t="s">
        <v>32</v>
      </c>
      <c r="X47">
        <f t="shared" si="11"/>
        <v>4197800</v>
      </c>
      <c r="AI47" t="s">
        <v>31</v>
      </c>
      <c r="AJ47" t="s">
        <v>8</v>
      </c>
      <c r="AK47">
        <v>6</v>
      </c>
      <c r="AL47">
        <v>6</v>
      </c>
      <c r="AM47">
        <v>82.191780821917817</v>
      </c>
      <c r="AO47">
        <v>80.165657852819365</v>
      </c>
      <c r="AP47" t="s">
        <v>32</v>
      </c>
      <c r="AQ47" t="s">
        <v>12</v>
      </c>
      <c r="AR47">
        <v>26.560075210358036</v>
      </c>
      <c r="AS47">
        <v>27.68993800942178</v>
      </c>
      <c r="AT47">
        <v>45.475020767490378</v>
      </c>
      <c r="AU47">
        <v>37.129473147280962</v>
      </c>
      <c r="AV47">
        <v>27.221587335872158</v>
      </c>
      <c r="AW47">
        <v>7.7247538962669893</v>
      </c>
    </row>
    <row r="48" spans="2:54" ht="16" x14ac:dyDescent="0.2">
      <c r="B48" t="s">
        <v>29</v>
      </c>
      <c r="C48" t="str">
        <f t="shared" ref="C48:C53" si="12">$E$24</f>
        <v>At2</v>
      </c>
      <c r="D48">
        <f>$C$27</f>
        <v>1</v>
      </c>
      <c r="E48">
        <f t="shared" ref="E48:E53" si="13">E27</f>
        <v>4300000</v>
      </c>
      <c r="F48">
        <f>(E49-E48)</f>
        <v>29700000</v>
      </c>
      <c r="G48">
        <f>((D50-D48)*(E50-E48))/2+(D50-D48)*E48</f>
        <v>134300000</v>
      </c>
      <c r="H48" t="s">
        <v>30</v>
      </c>
      <c r="I48" t="s">
        <v>36</v>
      </c>
      <c r="J48">
        <f>SUM(G96:G101)</f>
        <v>1209600000</v>
      </c>
      <c r="K48">
        <f>AVERAGE(J48:J51)</f>
        <v>949125000</v>
      </c>
      <c r="M48" t="s">
        <v>36</v>
      </c>
      <c r="N48" s="42" t="s">
        <v>16</v>
      </c>
      <c r="O48" s="43">
        <f>MAX(E96:E102)</f>
        <v>180000000</v>
      </c>
      <c r="P48">
        <f>MAX(F96:F98)</f>
        <v>99000000</v>
      </c>
      <c r="Q48" s="42">
        <v>1</v>
      </c>
      <c r="S48" t="s">
        <v>30</v>
      </c>
      <c r="T48" t="s">
        <v>36</v>
      </c>
      <c r="U48">
        <f>SUM(G96:G101)</f>
        <v>1209600000</v>
      </c>
      <c r="V48">
        <f>AVERAGE(U48:U51)</f>
        <v>949125000</v>
      </c>
      <c r="W48" t="s">
        <v>36</v>
      </c>
      <c r="X48">
        <f t="shared" si="11"/>
        <v>99000000</v>
      </c>
      <c r="Y48">
        <f>AVERAGE(X48:X51)</f>
        <v>73100000</v>
      </c>
      <c r="AI48" t="s">
        <v>31</v>
      </c>
      <c r="AJ48" t="s">
        <v>8</v>
      </c>
      <c r="AK48">
        <v>7</v>
      </c>
      <c r="AL48">
        <v>5.6</v>
      </c>
      <c r="AM48">
        <v>78.139534883720913</v>
      </c>
      <c r="AO48">
        <v>75.672638255257596</v>
      </c>
      <c r="AP48" t="s">
        <v>32</v>
      </c>
      <c r="AQ48" t="s">
        <v>13</v>
      </c>
      <c r="AR48">
        <v>18.914945557132341</v>
      </c>
      <c r="AT48">
        <v>37.829891114264683</v>
      </c>
      <c r="AU48">
        <v>30.887372948618641</v>
      </c>
    </row>
    <row r="49" spans="2:49" ht="16" x14ac:dyDescent="0.2">
      <c r="B49" t="s">
        <v>29</v>
      </c>
      <c r="C49" t="str">
        <f t="shared" si="12"/>
        <v>At2</v>
      </c>
      <c r="D49">
        <v>2</v>
      </c>
      <c r="E49">
        <f t="shared" si="13"/>
        <v>34000000</v>
      </c>
      <c r="F49">
        <f>(E50-E49)</f>
        <v>96000000</v>
      </c>
      <c r="G49">
        <f>((D51-D50)*(E51-E50))/2+(D51-D50)*E50</f>
        <v>330000000</v>
      </c>
      <c r="H49" t="s">
        <v>30</v>
      </c>
      <c r="I49" t="s">
        <v>36</v>
      </c>
      <c r="J49">
        <f>SUM(G103:G108)</f>
        <v>760000000</v>
      </c>
      <c r="M49" t="s">
        <v>36</v>
      </c>
      <c r="N49" s="42" t="s">
        <v>17</v>
      </c>
      <c r="O49" s="43">
        <f>MAX(E103:E109)</f>
        <v>110000000</v>
      </c>
      <c r="P49">
        <f>MAX(F103:F105)</f>
        <v>66000000</v>
      </c>
      <c r="Q49" s="42">
        <v>1</v>
      </c>
      <c r="S49" t="s">
        <v>30</v>
      </c>
      <c r="T49" t="s">
        <v>36</v>
      </c>
      <c r="U49">
        <f>SUM(G103:G108)</f>
        <v>760000000</v>
      </c>
      <c r="W49" t="s">
        <v>36</v>
      </c>
      <c r="X49">
        <f t="shared" si="11"/>
        <v>66000000</v>
      </c>
      <c r="AI49" t="s">
        <v>31</v>
      </c>
      <c r="AJ49" t="s">
        <v>8</v>
      </c>
      <c r="AK49">
        <v>8</v>
      </c>
      <c r="AL49">
        <v>5.0999999999999996</v>
      </c>
      <c r="AM49">
        <v>73.205741626794264</v>
      </c>
      <c r="AP49" t="s">
        <v>32</v>
      </c>
      <c r="AQ49" t="s">
        <v>14</v>
      </c>
      <c r="AR49">
        <v>37.594793260774964</v>
      </c>
      <c r="AT49">
        <v>56.509738817907305</v>
      </c>
      <c r="AU49">
        <v>46.139106581767955</v>
      </c>
    </row>
    <row r="50" spans="2:49" ht="16" x14ac:dyDescent="0.2">
      <c r="B50" t="s">
        <v>29</v>
      </c>
      <c r="C50" t="str">
        <f t="shared" si="12"/>
        <v>At2</v>
      </c>
      <c r="D50">
        <f>C$29</f>
        <v>3</v>
      </c>
      <c r="E50">
        <f t="shared" si="13"/>
        <v>130000000</v>
      </c>
      <c r="G50">
        <f>((D51-D50)*(E51-E50))/2+(D51-D50)*E50</f>
        <v>330000000</v>
      </c>
      <c r="H50" t="s">
        <v>30</v>
      </c>
      <c r="I50" t="s">
        <v>36</v>
      </c>
      <c r="J50">
        <f>SUM(G110:G115)</f>
        <v>650550000</v>
      </c>
      <c r="M50" t="s">
        <v>36</v>
      </c>
      <c r="N50" s="42" t="s">
        <v>18</v>
      </c>
      <c r="O50" s="43">
        <f>MAX(E110:E116)</f>
        <v>91000000</v>
      </c>
      <c r="P50">
        <f>MAX(F110:F112)</f>
        <v>29400000</v>
      </c>
      <c r="Q50" s="42">
        <v>1</v>
      </c>
      <c r="S50" t="s">
        <v>30</v>
      </c>
      <c r="T50" t="s">
        <v>36</v>
      </c>
      <c r="U50">
        <f>SUM(G110:G115)</f>
        <v>650550000</v>
      </c>
      <c r="W50" t="s">
        <v>36</v>
      </c>
      <c r="X50">
        <f t="shared" si="11"/>
        <v>29400000</v>
      </c>
      <c r="AI50" t="s">
        <v>31</v>
      </c>
      <c r="AJ50" t="s">
        <v>9</v>
      </c>
      <c r="AK50">
        <v>0</v>
      </c>
      <c r="AL50">
        <v>7.5333333333333341</v>
      </c>
      <c r="AM50">
        <v>100</v>
      </c>
      <c r="AO50">
        <v>99.31506849315069</v>
      </c>
      <c r="AP50" t="s">
        <v>32</v>
      </c>
      <c r="AQ50" t="s">
        <v>15</v>
      </c>
      <c r="AR50">
        <v>25.816535315223291</v>
      </c>
      <c r="AT50">
        <v>44.731480872355633</v>
      </c>
      <c r="AU50">
        <v>36.522387232763386</v>
      </c>
    </row>
    <row r="51" spans="2:49" ht="16" x14ac:dyDescent="0.2">
      <c r="B51" t="s">
        <v>29</v>
      </c>
      <c r="C51" t="str">
        <f t="shared" si="12"/>
        <v>At2</v>
      </c>
      <c r="D51">
        <f>C$30</f>
        <v>6</v>
      </c>
      <c r="E51">
        <f t="shared" si="13"/>
        <v>90000000</v>
      </c>
      <c r="G51">
        <f>((D52-D51)*(E52-E51))/2+(D52-D51)*E51</f>
        <v>100000000</v>
      </c>
      <c r="H51" t="s">
        <v>30</v>
      </c>
      <c r="I51" t="s">
        <v>36</v>
      </c>
      <c r="J51">
        <f>SUM(G117:G122)</f>
        <v>1176350000</v>
      </c>
      <c r="M51" t="s">
        <v>36</v>
      </c>
      <c r="N51" s="42" t="s">
        <v>19</v>
      </c>
      <c r="O51" s="43">
        <f>MAX(E117:E123)</f>
        <v>170000000</v>
      </c>
      <c r="P51">
        <f>MAX(F117:F119)</f>
        <v>98000000</v>
      </c>
      <c r="Q51" s="42">
        <v>1</v>
      </c>
      <c r="S51" t="s">
        <v>30</v>
      </c>
      <c r="T51" t="s">
        <v>36</v>
      </c>
      <c r="U51">
        <f>SUM(G117:G122)</f>
        <v>1176350000</v>
      </c>
      <c r="W51" t="s">
        <v>36</v>
      </c>
      <c r="X51">
        <f t="shared" si="11"/>
        <v>98000000</v>
      </c>
      <c r="AI51" t="s">
        <v>31</v>
      </c>
      <c r="AJ51" t="s">
        <v>9</v>
      </c>
      <c r="AK51">
        <v>1</v>
      </c>
      <c r="AL51">
        <v>7.2</v>
      </c>
      <c r="AM51">
        <v>98.63013698630138</v>
      </c>
      <c r="AO51">
        <v>96.319676788081566</v>
      </c>
      <c r="AP51" t="s">
        <v>89</v>
      </c>
      <c r="AQ51" t="s">
        <v>90</v>
      </c>
      <c r="AR51">
        <v>92.412706884397494</v>
      </c>
      <c r="AS51">
        <v>93.846777258122032</v>
      </c>
      <c r="AT51">
        <v>111.32765244152984</v>
      </c>
      <c r="AU51">
        <v>90.896870680103845</v>
      </c>
      <c r="AV51">
        <v>89.519143002520821</v>
      </c>
      <c r="AW51">
        <v>9.8547588511673148</v>
      </c>
    </row>
    <row r="52" spans="2:49" ht="16" x14ac:dyDescent="0.2">
      <c r="B52" t="s">
        <v>29</v>
      </c>
      <c r="C52" t="str">
        <f t="shared" si="12"/>
        <v>At2</v>
      </c>
      <c r="D52">
        <f>C$31</f>
        <v>7</v>
      </c>
      <c r="E52">
        <f t="shared" si="13"/>
        <v>110000000</v>
      </c>
      <c r="G52">
        <f>((D53-D52)*(E53-E52))/2+(D53-D52)*E52</f>
        <v>115000000</v>
      </c>
      <c r="H52" t="s">
        <v>30</v>
      </c>
      <c r="I52" t="s">
        <v>37</v>
      </c>
      <c r="J52">
        <f>SUM(G124:G129)</f>
        <v>17044500</v>
      </c>
      <c r="K52">
        <f>AVERAGE(J52:J55)</f>
        <v>17590750</v>
      </c>
      <c r="M52" t="s">
        <v>37</v>
      </c>
      <c r="N52" s="42" t="s">
        <v>20</v>
      </c>
      <c r="O52" s="43">
        <f>MAX(E124:E130)</f>
        <v>2800000</v>
      </c>
      <c r="P52">
        <f>MAX(F124:F126)</f>
        <v>2779000</v>
      </c>
      <c r="Q52" s="42">
        <v>1</v>
      </c>
      <c r="S52" t="s">
        <v>30</v>
      </c>
      <c r="T52" t="s">
        <v>37</v>
      </c>
      <c r="U52">
        <f>SUM(G124:G129)</f>
        <v>17044500</v>
      </c>
      <c r="V52">
        <f>AVERAGE(U52:U55)</f>
        <v>17590750</v>
      </c>
      <c r="W52" t="s">
        <v>37</v>
      </c>
      <c r="X52">
        <f t="shared" si="11"/>
        <v>2779000</v>
      </c>
      <c r="Y52">
        <f>AVERAGE(X52:X55)</f>
        <v>2931500</v>
      </c>
      <c r="AI52" t="s">
        <v>31</v>
      </c>
      <c r="AJ52" t="s">
        <v>9</v>
      </c>
      <c r="AK52">
        <v>2</v>
      </c>
      <c r="AL52">
        <v>6.8</v>
      </c>
      <c r="AM52">
        <v>94.009216589861751</v>
      </c>
      <c r="AO52">
        <v>93.105525726123545</v>
      </c>
      <c r="AP52" t="s">
        <v>89</v>
      </c>
      <c r="AQ52" t="s">
        <v>91</v>
      </c>
      <c r="AR52">
        <v>100.19954488565929</v>
      </c>
      <c r="AT52">
        <v>119.11449044279163</v>
      </c>
      <c r="AU52">
        <v>97.254672998619043</v>
      </c>
    </row>
    <row r="53" spans="2:49" ht="16" x14ac:dyDescent="0.2">
      <c r="B53" t="s">
        <v>29</v>
      </c>
      <c r="C53" t="str">
        <f t="shared" si="12"/>
        <v>At2</v>
      </c>
      <c r="D53">
        <f>C$32</f>
        <v>8</v>
      </c>
      <c r="E53">
        <f t="shared" si="13"/>
        <v>120000000</v>
      </c>
      <c r="H53" t="s">
        <v>30</v>
      </c>
      <c r="I53" t="s">
        <v>37</v>
      </c>
      <c r="J53">
        <f>SUM(G131:G136)</f>
        <v>15290000</v>
      </c>
      <c r="M53" t="s">
        <v>37</v>
      </c>
      <c r="N53" s="42" t="s">
        <v>21</v>
      </c>
      <c r="O53" s="43">
        <f>MAX(E131:E137)</f>
        <v>3600000</v>
      </c>
      <c r="P53">
        <f>MAX(F131:F133)</f>
        <v>3582000</v>
      </c>
      <c r="Q53" s="42">
        <v>1</v>
      </c>
      <c r="S53" t="s">
        <v>30</v>
      </c>
      <c r="T53" t="s">
        <v>37</v>
      </c>
      <c r="U53">
        <f>SUM(G131:G136)</f>
        <v>15290000</v>
      </c>
      <c r="W53" t="s">
        <v>37</v>
      </c>
      <c r="X53">
        <f t="shared" si="11"/>
        <v>3582000</v>
      </c>
      <c r="AI53" t="s">
        <v>31</v>
      </c>
      <c r="AJ53" t="s">
        <v>9</v>
      </c>
      <c r="AK53">
        <v>3</v>
      </c>
      <c r="AL53">
        <v>6.7</v>
      </c>
      <c r="AM53">
        <v>92.201834862385326</v>
      </c>
      <c r="AO53">
        <v>257.4808344853588</v>
      </c>
      <c r="AP53" t="s">
        <v>89</v>
      </c>
      <c r="AQ53" t="s">
        <v>92</v>
      </c>
      <c r="AR53">
        <v>88.928080004309322</v>
      </c>
      <c r="AT53">
        <v>107.84302556144166</v>
      </c>
      <c r="AU53">
        <v>88.051740364846879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1300000</v>
      </c>
      <c r="F54">
        <f>(E55-E54)</f>
        <v>3600000</v>
      </c>
      <c r="G54">
        <f>((D55-D54)*(E55-E54))/2+(D55-D54)*E54</f>
        <v>3100000</v>
      </c>
      <c r="H54" t="s">
        <v>30</v>
      </c>
      <c r="I54" t="s">
        <v>37</v>
      </c>
      <c r="J54">
        <f>SUM(G138:G143)</f>
        <v>17591500</v>
      </c>
      <c r="M54" t="s">
        <v>37</v>
      </c>
      <c r="N54" s="42" t="s">
        <v>22</v>
      </c>
      <c r="O54" s="43">
        <f>MAX(E138:E144)</f>
        <v>2900000</v>
      </c>
      <c r="P54">
        <f>MAX(F138:F140)</f>
        <v>2881000</v>
      </c>
      <c r="Q54" s="42">
        <v>1</v>
      </c>
      <c r="S54" t="s">
        <v>30</v>
      </c>
      <c r="T54" t="s">
        <v>37</v>
      </c>
      <c r="U54">
        <f>SUM(G138:G143)</f>
        <v>17591500</v>
      </c>
      <c r="W54" t="s">
        <v>37</v>
      </c>
      <c r="X54">
        <f t="shared" si="11"/>
        <v>2881000</v>
      </c>
      <c r="AI54" t="s">
        <v>31</v>
      </c>
      <c r="AJ54" t="s">
        <v>9</v>
      </c>
      <c r="AK54">
        <v>6</v>
      </c>
      <c r="AL54">
        <v>5.8</v>
      </c>
      <c r="AM54">
        <v>79.452054794520549</v>
      </c>
      <c r="AO54">
        <v>80.191143676330029</v>
      </c>
      <c r="AP54" t="s">
        <v>89</v>
      </c>
      <c r="AQ54" t="s">
        <v>93</v>
      </c>
      <c r="AR54">
        <v>76.536240235717173</v>
      </c>
      <c r="AT54">
        <v>95.451185792849515</v>
      </c>
      <c r="AU54">
        <v>77.93404334859234</v>
      </c>
    </row>
    <row r="55" spans="2:49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4900000</v>
      </c>
      <c r="F55">
        <f>(E56-E55)</f>
        <v>43100000</v>
      </c>
      <c r="G55">
        <f>((D57-D55)*(E57-E55))/2+(D57-D55)*E55</f>
        <v>164900000</v>
      </c>
      <c r="H55" t="s">
        <v>30</v>
      </c>
      <c r="I55" t="s">
        <v>37</v>
      </c>
      <c r="J55">
        <f>SUM(G145:G150)</f>
        <v>20437000</v>
      </c>
      <c r="M55" t="s">
        <v>37</v>
      </c>
      <c r="N55" s="42" t="s">
        <v>23</v>
      </c>
      <c r="O55" s="43">
        <f>MAX(E145:E151)</f>
        <v>2800000</v>
      </c>
      <c r="P55">
        <f>MAX(F145:F147)</f>
        <v>2484000</v>
      </c>
      <c r="Q55" s="42">
        <v>1</v>
      </c>
      <c r="S55" t="s">
        <v>30</v>
      </c>
      <c r="T55" t="s">
        <v>37</v>
      </c>
      <c r="U55">
        <f>SUM(G145:G150)</f>
        <v>20437000</v>
      </c>
      <c r="W55" t="s">
        <v>37</v>
      </c>
      <c r="X55">
        <f>P55</f>
        <v>2484000</v>
      </c>
      <c r="AI55" t="s">
        <v>31</v>
      </c>
      <c r="AJ55" t="s">
        <v>9</v>
      </c>
      <c r="AK55">
        <v>7</v>
      </c>
      <c r="AL55">
        <v>5.8</v>
      </c>
      <c r="AM55">
        <v>80.930232558139522</v>
      </c>
      <c r="AO55">
        <v>77.785690441749196</v>
      </c>
    </row>
    <row r="56" spans="2:49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48000000</v>
      </c>
      <c r="F56">
        <f>(E57-E56)</f>
        <v>112000000</v>
      </c>
      <c r="G56">
        <f>((D58-D57)*(E58-E57))/2+(D58-D57)*E57</f>
        <v>390000000</v>
      </c>
      <c r="N56" s="42"/>
      <c r="AI56" t="s">
        <v>31</v>
      </c>
      <c r="AJ56" t="s">
        <v>9</v>
      </c>
      <c r="AK56">
        <v>8</v>
      </c>
      <c r="AL56">
        <v>5.2</v>
      </c>
      <c r="AM56">
        <v>74.64114832535887</v>
      </c>
    </row>
    <row r="57" spans="2:49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160000000</v>
      </c>
      <c r="G57">
        <f>((D58-D57)*(E58-E57))/2+(D58-D57)*E57</f>
        <v>390000000</v>
      </c>
      <c r="N57" s="42"/>
      <c r="AI57" t="s">
        <v>31</v>
      </c>
      <c r="AJ57" t="s">
        <v>10</v>
      </c>
      <c r="AK57">
        <v>0</v>
      </c>
      <c r="AL57">
        <v>7.5333333333333341</v>
      </c>
      <c r="AM57">
        <v>100</v>
      </c>
      <c r="AO57">
        <v>98.63013698630138</v>
      </c>
      <c r="AQ57" t="s">
        <v>94</v>
      </c>
      <c r="AR57">
        <v>18.914945557132341</v>
      </c>
    </row>
    <row r="58" spans="2:49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100000000</v>
      </c>
      <c r="G58">
        <f>((D59-D58)*(E59-E58))/2+(D59-D58)*E58</f>
        <v>115000000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1</v>
      </c>
      <c r="AL58">
        <v>7.1</v>
      </c>
      <c r="AM58">
        <v>97.260273972602747</v>
      </c>
      <c r="AO58">
        <v>97.017233760494918</v>
      </c>
      <c r="AQ58" t="s">
        <v>95</v>
      </c>
      <c r="AR58">
        <v>122.47688133657391</v>
      </c>
    </row>
    <row r="59" spans="2:49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130000000</v>
      </c>
      <c r="G59">
        <f>((D60-D59)*(E60-E59))/2+(D60-D59)*E59</f>
        <v>135000000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2</v>
      </c>
      <c r="AL59">
        <v>7</v>
      </c>
      <c r="AM59">
        <v>96.774193548387103</v>
      </c>
      <c r="AO59">
        <v>93.111867416395384</v>
      </c>
    </row>
    <row r="60" spans="2:49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140000000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3</v>
      </c>
      <c r="AL60">
        <v>6.5</v>
      </c>
      <c r="AM60">
        <v>89.449541284403665</v>
      </c>
      <c r="AO60">
        <v>257.4619831594822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1300000</v>
      </c>
      <c r="F61">
        <f>(E62-E61)</f>
        <v>2700000</v>
      </c>
      <c r="G61">
        <f>((D62-D61)*(E62-E61))/2+(D62-D61)*E61</f>
        <v>2650000</v>
      </c>
      <c r="N61" s="42"/>
      <c r="AI61" t="s">
        <v>31</v>
      </c>
      <c r="AJ61" t="s">
        <v>10</v>
      </c>
      <c r="AK61">
        <v>6</v>
      </c>
      <c r="AL61">
        <v>6</v>
      </c>
      <c r="AM61">
        <v>82.191780821917817</v>
      </c>
      <c r="AO61">
        <v>78.072634597005418</v>
      </c>
    </row>
    <row r="62" spans="2:49" ht="16" x14ac:dyDescent="0.2">
      <c r="B62" t="s">
        <v>29</v>
      </c>
      <c r="C62" t="str">
        <f t="shared" ref="C62:C67" si="16">$G$24</f>
        <v>At4</v>
      </c>
      <c r="D62">
        <f>$C$27</f>
        <v>1</v>
      </c>
      <c r="E62">
        <f t="shared" ref="E62:E67" si="17">G27</f>
        <v>4000000</v>
      </c>
      <c r="F62">
        <f>(E63-E62)</f>
        <v>37000000</v>
      </c>
      <c r="G62">
        <f>((D64-D62)*(E64-E62))/2+(D64-D62)*E62</f>
        <v>114000000</v>
      </c>
      <c r="N62" s="42"/>
      <c r="AI62" t="s">
        <v>31</v>
      </c>
      <c r="AJ62" t="s">
        <v>10</v>
      </c>
      <c r="AK62">
        <v>7</v>
      </c>
      <c r="AL62">
        <v>5.3</v>
      </c>
      <c r="AM62">
        <v>73.953488372093005</v>
      </c>
      <c r="AO62">
        <v>72.144208300879043</v>
      </c>
    </row>
    <row r="63" spans="2:49" ht="16" x14ac:dyDescent="0.2">
      <c r="B63" t="s">
        <v>29</v>
      </c>
      <c r="C63" t="str">
        <f t="shared" si="16"/>
        <v>At4</v>
      </c>
      <c r="D63">
        <v>2</v>
      </c>
      <c r="E63">
        <f t="shared" si="17"/>
        <v>41000000</v>
      </c>
      <c r="F63">
        <f>(E64-E63)</f>
        <v>69000000</v>
      </c>
      <c r="G63">
        <f>((D65-D64)*(E65-E64))/2+(D65-D64)*E64</f>
        <v>375000000</v>
      </c>
      <c r="N63" s="42"/>
      <c r="AI63" t="s">
        <v>31</v>
      </c>
      <c r="AJ63" t="s">
        <v>10</v>
      </c>
      <c r="AK63">
        <v>8</v>
      </c>
      <c r="AL63">
        <v>4.9000000000000004</v>
      </c>
      <c r="AM63">
        <v>70.334928229665081</v>
      </c>
    </row>
    <row r="64" spans="2:49" ht="16" x14ac:dyDescent="0.2">
      <c r="B64" t="s">
        <v>29</v>
      </c>
      <c r="C64" t="str">
        <f t="shared" si="16"/>
        <v>At4</v>
      </c>
      <c r="D64">
        <f>C$29</f>
        <v>3</v>
      </c>
      <c r="E64">
        <f t="shared" si="17"/>
        <v>110000000</v>
      </c>
      <c r="G64">
        <f>((D65-D64)*(E65-E64))/2+(D65-D64)*E64</f>
        <v>375000000</v>
      </c>
      <c r="N64" s="42"/>
      <c r="AI64" t="s">
        <v>31</v>
      </c>
      <c r="AJ64" t="s">
        <v>11</v>
      </c>
      <c r="AK64">
        <v>0</v>
      </c>
      <c r="AL64">
        <v>7.5333333333333341</v>
      </c>
      <c r="AM64">
        <v>100</v>
      </c>
      <c r="AO64">
        <v>99.31506849315069</v>
      </c>
    </row>
    <row r="65" spans="2:41" ht="16" x14ac:dyDescent="0.2">
      <c r="B65" t="s">
        <v>29</v>
      </c>
      <c r="C65" t="str">
        <f t="shared" si="16"/>
        <v>At4</v>
      </c>
      <c r="D65">
        <f>C$30</f>
        <v>6</v>
      </c>
      <c r="E65">
        <f t="shared" si="17"/>
        <v>140000000</v>
      </c>
      <c r="G65">
        <f>((D66-D65)*(E66-E65))/2+(D66-D65)*E65</f>
        <v>110000000</v>
      </c>
      <c r="N65" s="42"/>
      <c r="AI65" t="s">
        <v>31</v>
      </c>
      <c r="AJ65" t="s">
        <v>11</v>
      </c>
      <c r="AK65">
        <v>1</v>
      </c>
      <c r="AL65">
        <v>7.2</v>
      </c>
      <c r="AM65">
        <v>98.63013698630138</v>
      </c>
      <c r="AO65">
        <v>97.010921027712897</v>
      </c>
    </row>
    <row r="66" spans="2:41" ht="16" x14ac:dyDescent="0.2">
      <c r="B66" t="s">
        <v>29</v>
      </c>
      <c r="C66" t="str">
        <f t="shared" si="16"/>
        <v>At4</v>
      </c>
      <c r="D66">
        <f>C$31</f>
        <v>7</v>
      </c>
      <c r="E66">
        <f t="shared" si="17"/>
        <v>80000000</v>
      </c>
      <c r="G66">
        <f>((D67-D66)*(E67-E66))/2+(D67-D66)*E66</f>
        <v>100000000</v>
      </c>
      <c r="N66" s="42"/>
      <c r="AI66" t="s">
        <v>31</v>
      </c>
      <c r="AJ66" t="s">
        <v>11</v>
      </c>
      <c r="AK66">
        <v>2</v>
      </c>
      <c r="AL66">
        <v>6.9</v>
      </c>
      <c r="AM66">
        <v>95.391705069124427</v>
      </c>
      <c r="AO66">
        <v>91.732549782268649</v>
      </c>
    </row>
    <row r="67" spans="2:41" ht="16" x14ac:dyDescent="0.2">
      <c r="B67" t="s">
        <v>29</v>
      </c>
      <c r="C67" t="str">
        <f t="shared" si="16"/>
        <v>At4</v>
      </c>
      <c r="D67">
        <f>C$32</f>
        <v>8</v>
      </c>
      <c r="E67">
        <f t="shared" si="17"/>
        <v>120000000</v>
      </c>
      <c r="N67" s="42"/>
      <c r="AI67" t="s">
        <v>31</v>
      </c>
      <c r="AJ67" t="s">
        <v>11</v>
      </c>
      <c r="AK67">
        <v>3</v>
      </c>
      <c r="AL67">
        <v>6.4</v>
      </c>
      <c r="AM67">
        <v>88.073394495412856</v>
      </c>
      <c r="AO67">
        <v>255.39776297599602</v>
      </c>
    </row>
    <row r="68" spans="2:41" ht="16" x14ac:dyDescent="0.2">
      <c r="B68" t="s">
        <v>29</v>
      </c>
      <c r="C68" t="str">
        <f t="shared" ref="C68:C74" si="18">$H$24</f>
        <v>Ct1</v>
      </c>
      <c r="D68">
        <f>$C$26</f>
        <v>0</v>
      </c>
      <c r="E68">
        <f>H26</f>
        <v>26000</v>
      </c>
      <c r="F68">
        <f>(E69-E68)</f>
        <v>-22600</v>
      </c>
      <c r="G68">
        <f>((D69-D68)*(E69-E68))/2+(D69-D68)*E68</f>
        <v>14700</v>
      </c>
      <c r="N68" s="42"/>
      <c r="AI68" t="s">
        <v>31</v>
      </c>
      <c r="AJ68" t="s">
        <v>11</v>
      </c>
      <c r="AK68">
        <v>6</v>
      </c>
      <c r="AL68">
        <v>6</v>
      </c>
      <c r="AM68">
        <v>82.191780821917817</v>
      </c>
      <c r="AO68">
        <v>80.165657852819365</v>
      </c>
    </row>
    <row r="69" spans="2:41" x14ac:dyDescent="0.2">
      <c r="B69" t="s">
        <v>29</v>
      </c>
      <c r="C69" t="str">
        <f t="shared" si="18"/>
        <v>Ct1</v>
      </c>
      <c r="D69">
        <f>$C$27</f>
        <v>1</v>
      </c>
      <c r="E69">
        <f t="shared" ref="E69:E74" si="19">H27</f>
        <v>3400</v>
      </c>
      <c r="F69">
        <f>(E70-E69)</f>
        <v>3696600</v>
      </c>
      <c r="G69">
        <f>((D71-D69)*(E71-E69))/2+(D71-D69)*E69</f>
        <v>4203400</v>
      </c>
      <c r="AI69" t="s">
        <v>31</v>
      </c>
      <c r="AJ69" t="s">
        <v>11</v>
      </c>
      <c r="AK69">
        <v>7</v>
      </c>
      <c r="AL69">
        <v>5.6</v>
      </c>
      <c r="AM69">
        <v>78.139534883720913</v>
      </c>
      <c r="AO69">
        <v>74.954934905975293</v>
      </c>
    </row>
    <row r="70" spans="2:41" x14ac:dyDescent="0.2">
      <c r="B70" t="s">
        <v>29</v>
      </c>
      <c r="C70" t="str">
        <f t="shared" si="18"/>
        <v>Ct1</v>
      </c>
      <c r="D70">
        <v>2</v>
      </c>
      <c r="E70">
        <f t="shared" si="19"/>
        <v>3700000</v>
      </c>
      <c r="F70">
        <f>(E71-E70)</f>
        <v>500000</v>
      </c>
      <c r="G70">
        <f>((D72-D71)*(E72-E71))/2+(D72-D71)*E71</f>
        <v>12750000</v>
      </c>
      <c r="AI70" t="s">
        <v>31</v>
      </c>
      <c r="AJ70" t="s">
        <v>11</v>
      </c>
      <c r="AK70">
        <v>8</v>
      </c>
      <c r="AL70">
        <v>5</v>
      </c>
      <c r="AM70">
        <v>71.770334928229673</v>
      </c>
    </row>
    <row r="71" spans="2:41" x14ac:dyDescent="0.2">
      <c r="B71" t="s">
        <v>29</v>
      </c>
      <c r="C71" t="str">
        <f t="shared" si="18"/>
        <v>Ct1</v>
      </c>
      <c r="D71">
        <f>C$29</f>
        <v>3</v>
      </c>
      <c r="E71">
        <f t="shared" si="19"/>
        <v>4200000</v>
      </c>
      <c r="G71">
        <f>((D72-D71)*(E72-E71))/2+(D72-D71)*E71</f>
        <v>12750000</v>
      </c>
      <c r="AI71" t="s">
        <v>32</v>
      </c>
      <c r="AJ71" t="s">
        <v>12</v>
      </c>
      <c r="AK71">
        <v>0</v>
      </c>
      <c r="AL71">
        <v>7.5333333333333341</v>
      </c>
      <c r="AM71">
        <v>100</v>
      </c>
      <c r="AO71">
        <v>100</v>
      </c>
    </row>
    <row r="72" spans="2:41" x14ac:dyDescent="0.2">
      <c r="B72" t="s">
        <v>29</v>
      </c>
      <c r="C72" t="str">
        <f t="shared" si="18"/>
        <v>Ct1</v>
      </c>
      <c r="D72">
        <f>C$30</f>
        <v>6</v>
      </c>
      <c r="E72">
        <f t="shared" si="19"/>
        <v>4300000</v>
      </c>
      <c r="G72">
        <f>((D73-D72)*(E73-E72))/2+(D73-D72)*E72</f>
        <v>6300000</v>
      </c>
      <c r="AI72" t="s">
        <v>32</v>
      </c>
      <c r="AJ72" t="s">
        <v>12</v>
      </c>
      <c r="AK72">
        <v>1</v>
      </c>
      <c r="AL72">
        <v>7.3</v>
      </c>
      <c r="AM72">
        <v>100</v>
      </c>
      <c r="AO72">
        <v>99.078341013824883</v>
      </c>
    </row>
    <row r="73" spans="2:41" x14ac:dyDescent="0.2">
      <c r="B73" t="s">
        <v>29</v>
      </c>
      <c r="C73" t="str">
        <f t="shared" si="18"/>
        <v>Ct1</v>
      </c>
      <c r="D73">
        <f>C$31</f>
        <v>7</v>
      </c>
      <c r="E73">
        <f t="shared" si="19"/>
        <v>8300000</v>
      </c>
      <c r="G73">
        <f>((D74-D73)*(E74-E73))/2+(D74-D73)*E73</f>
        <v>5700000</v>
      </c>
      <c r="AI73" t="s">
        <v>32</v>
      </c>
      <c r="AJ73" t="s">
        <v>12</v>
      </c>
      <c r="AK73">
        <v>2</v>
      </c>
      <c r="AL73">
        <v>7.1</v>
      </c>
      <c r="AM73">
        <v>98.156682027649765</v>
      </c>
      <c r="AO73">
        <v>98.619625417494603</v>
      </c>
    </row>
    <row r="74" spans="2:41" x14ac:dyDescent="0.2">
      <c r="B74" t="s">
        <v>29</v>
      </c>
      <c r="C74" t="str">
        <f t="shared" si="18"/>
        <v>Ct1</v>
      </c>
      <c r="D74">
        <f>C$32</f>
        <v>8</v>
      </c>
      <c r="E74">
        <f t="shared" si="19"/>
        <v>3100000</v>
      </c>
      <c r="AI74" t="s">
        <v>32</v>
      </c>
      <c r="AJ74" t="s">
        <v>12</v>
      </c>
      <c r="AK74">
        <v>3</v>
      </c>
      <c r="AL74">
        <v>7.2</v>
      </c>
      <c r="AM74">
        <v>99.082568807339456</v>
      </c>
      <c r="AO74">
        <v>288.34988060826947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26000</v>
      </c>
      <c r="F75">
        <f>(E76-E75)</f>
        <v>-22900</v>
      </c>
      <c r="G75">
        <f>((D76-D75)*(E76-E75))/2+(D76-D75)*E75</f>
        <v>14550</v>
      </c>
      <c r="AI75" t="s">
        <v>32</v>
      </c>
      <c r="AJ75" t="s">
        <v>12</v>
      </c>
      <c r="AK75">
        <v>6</v>
      </c>
      <c r="AL75">
        <v>6.8</v>
      </c>
      <c r="AM75">
        <v>93.150684931506845</v>
      </c>
      <c r="AO75">
        <v>94.017202930869701</v>
      </c>
    </row>
    <row r="76" spans="2:41" x14ac:dyDescent="0.2">
      <c r="B76" t="s">
        <v>29</v>
      </c>
      <c r="C76" t="str">
        <f t="shared" ref="C76:C81" si="20">$I$24</f>
        <v>Ct2</v>
      </c>
      <c r="D76">
        <f>$C$27</f>
        <v>1</v>
      </c>
      <c r="E76">
        <f t="shared" ref="E76:E81" si="21">I27</f>
        <v>3100</v>
      </c>
      <c r="F76">
        <f>(E77-E76)</f>
        <v>3096900</v>
      </c>
      <c r="G76">
        <f>((D78-D76)*(E78-E76))/2+(D78-D76)*E76</f>
        <v>2603100</v>
      </c>
      <c r="AI76" t="s">
        <v>32</v>
      </c>
      <c r="AJ76" t="s">
        <v>12</v>
      </c>
      <c r="AK76">
        <v>7</v>
      </c>
      <c r="AL76">
        <v>6.8</v>
      </c>
      <c r="AM76">
        <v>94.883720930232556</v>
      </c>
      <c r="AO76">
        <v>93.374874819183276</v>
      </c>
    </row>
    <row r="77" spans="2:41" x14ac:dyDescent="0.2">
      <c r="B77" t="s">
        <v>29</v>
      </c>
      <c r="C77" t="str">
        <f t="shared" si="20"/>
        <v>Ct2</v>
      </c>
      <c r="D77">
        <v>2</v>
      </c>
      <c r="E77">
        <f t="shared" si="21"/>
        <v>3100000</v>
      </c>
      <c r="F77">
        <f>(E78-E77)</f>
        <v>-500000</v>
      </c>
      <c r="G77">
        <f>((D79-D78)*(E79-E78))/2+(D79-D78)*E78</f>
        <v>11400000</v>
      </c>
      <c r="AI77" t="s">
        <v>32</v>
      </c>
      <c r="AJ77" t="s">
        <v>12</v>
      </c>
      <c r="AK77">
        <v>8</v>
      </c>
      <c r="AL77">
        <v>6.4</v>
      </c>
      <c r="AM77">
        <v>91.866028708133982</v>
      </c>
    </row>
    <row r="78" spans="2:41" x14ac:dyDescent="0.2">
      <c r="B78" t="s">
        <v>29</v>
      </c>
      <c r="C78" t="str">
        <f t="shared" si="20"/>
        <v>Ct2</v>
      </c>
      <c r="D78">
        <f>C$29</f>
        <v>3</v>
      </c>
      <c r="E78">
        <f t="shared" si="21"/>
        <v>2600000</v>
      </c>
      <c r="G78">
        <f>((D79-D78)*(E79-E78))/2+(D79-D78)*E78</f>
        <v>11400000</v>
      </c>
      <c r="AI78" t="s">
        <v>32</v>
      </c>
      <c r="AJ78" t="s">
        <v>13</v>
      </c>
      <c r="AK78">
        <v>0</v>
      </c>
      <c r="AL78">
        <v>7.5333333333333341</v>
      </c>
      <c r="AM78">
        <v>100</v>
      </c>
      <c r="AO78">
        <v>100</v>
      </c>
    </row>
    <row r="79" spans="2:41" x14ac:dyDescent="0.2">
      <c r="B79" t="s">
        <v>29</v>
      </c>
      <c r="C79" t="str">
        <f t="shared" si="20"/>
        <v>Ct2</v>
      </c>
      <c r="D79">
        <f>C$30</f>
        <v>6</v>
      </c>
      <c r="E79">
        <f t="shared" si="21"/>
        <v>5000000</v>
      </c>
      <c r="G79">
        <f>((D80-D79)*(E80-E79))/2+(D80-D79)*E79</f>
        <v>4750000</v>
      </c>
      <c r="AI79" t="s">
        <v>32</v>
      </c>
      <c r="AJ79" t="s">
        <v>13</v>
      </c>
      <c r="AK79">
        <v>1</v>
      </c>
      <c r="AL79">
        <v>7.3</v>
      </c>
      <c r="AM79">
        <v>100</v>
      </c>
      <c r="AO79">
        <v>99.078341013824883</v>
      </c>
    </row>
    <row r="80" spans="2:41" x14ac:dyDescent="0.2">
      <c r="B80" t="s">
        <v>29</v>
      </c>
      <c r="C80" t="str">
        <f t="shared" si="20"/>
        <v>Ct2</v>
      </c>
      <c r="D80">
        <f>C$31</f>
        <v>7</v>
      </c>
      <c r="E80">
        <f t="shared" si="21"/>
        <v>4500000</v>
      </c>
      <c r="G80">
        <f>((D81-D80)*(E81-E80))/2+(D81-D80)*E80</f>
        <v>4550000</v>
      </c>
      <c r="AI80" t="s">
        <v>32</v>
      </c>
      <c r="AJ80" t="s">
        <v>13</v>
      </c>
      <c r="AK80">
        <v>2</v>
      </c>
      <c r="AL80">
        <v>7.1</v>
      </c>
      <c r="AM80">
        <v>98.156682027649765</v>
      </c>
      <c r="AO80">
        <v>99.307698811990022</v>
      </c>
    </row>
    <row r="81" spans="2:41" x14ac:dyDescent="0.2">
      <c r="B81" t="s">
        <v>29</v>
      </c>
      <c r="C81" t="str">
        <f t="shared" si="20"/>
        <v>Ct2</v>
      </c>
      <c r="D81">
        <f>C$32</f>
        <v>8</v>
      </c>
      <c r="E81">
        <f t="shared" si="21"/>
        <v>4600000</v>
      </c>
      <c r="AI81" t="s">
        <v>32</v>
      </c>
      <c r="AJ81" t="s">
        <v>13</v>
      </c>
      <c r="AK81">
        <v>3</v>
      </c>
      <c r="AL81">
        <v>7.3</v>
      </c>
      <c r="AM81">
        <v>100.45871559633028</v>
      </c>
      <c r="AO81">
        <v>292.46889531230363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26000</v>
      </c>
      <c r="F82">
        <f>(E83-E82)</f>
        <v>-22600</v>
      </c>
      <c r="G82">
        <f>((D83-D82)*(E83-E82))/2+(D83-D82)*E82</f>
        <v>14700</v>
      </c>
      <c r="AI82" t="s">
        <v>32</v>
      </c>
      <c r="AJ82" t="s">
        <v>13</v>
      </c>
      <c r="AK82">
        <v>6</v>
      </c>
      <c r="AL82">
        <v>6.9</v>
      </c>
      <c r="AM82">
        <v>94.520547945205493</v>
      </c>
      <c r="AO82">
        <v>94.702134437719025</v>
      </c>
    </row>
    <row r="83" spans="2:41" x14ac:dyDescent="0.2">
      <c r="B83" t="s">
        <v>29</v>
      </c>
      <c r="C83" t="str">
        <f t="shared" ref="C83:C88" si="22">$J$24</f>
        <v>Ct3</v>
      </c>
      <c r="D83">
        <f>$C$27</f>
        <v>1</v>
      </c>
      <c r="E83">
        <f t="shared" ref="E83:E88" si="23">J27</f>
        <v>3400</v>
      </c>
      <c r="F83">
        <f>(E84-E83)</f>
        <v>4296600</v>
      </c>
      <c r="G83">
        <f>((D85-D83)*(E85-E83))/2+(D85-D83)*E83</f>
        <v>4303400</v>
      </c>
      <c r="AI83" t="s">
        <v>32</v>
      </c>
      <c r="AJ83" t="s">
        <v>13</v>
      </c>
      <c r="AK83">
        <v>7</v>
      </c>
      <c r="AL83">
        <v>6.8</v>
      </c>
      <c r="AM83">
        <v>94.883720930232556</v>
      </c>
      <c r="AO83">
        <v>95.52798486703017</v>
      </c>
    </row>
    <row r="84" spans="2:41" x14ac:dyDescent="0.2">
      <c r="B84" t="s">
        <v>29</v>
      </c>
      <c r="C84" t="str">
        <f t="shared" si="22"/>
        <v>Ct3</v>
      </c>
      <c r="D84">
        <v>2</v>
      </c>
      <c r="E84">
        <f t="shared" si="23"/>
        <v>4300000</v>
      </c>
      <c r="F84">
        <f>(E85-E84)</f>
        <v>0</v>
      </c>
      <c r="G84">
        <f>((D86-D85)*(E86-E85))/2+(D86-D85)*E85</f>
        <v>9150000</v>
      </c>
      <c r="AI84" t="s">
        <v>32</v>
      </c>
      <c r="AJ84" t="s">
        <v>13</v>
      </c>
      <c r="AK84">
        <v>8</v>
      </c>
      <c r="AL84">
        <v>6.7</v>
      </c>
      <c r="AM84">
        <v>96.17224880382777</v>
      </c>
    </row>
    <row r="85" spans="2:41" x14ac:dyDescent="0.2">
      <c r="B85" t="s">
        <v>29</v>
      </c>
      <c r="C85" t="str">
        <f t="shared" si="22"/>
        <v>Ct3</v>
      </c>
      <c r="D85">
        <f>C$29</f>
        <v>3</v>
      </c>
      <c r="E85">
        <f t="shared" si="23"/>
        <v>4300000</v>
      </c>
      <c r="G85">
        <f>((D86-D85)*(E86-E85))/2+(D86-D85)*E85</f>
        <v>9150000</v>
      </c>
      <c r="AI85" t="s">
        <v>32</v>
      </c>
      <c r="AJ85" t="s">
        <v>14</v>
      </c>
      <c r="AK85">
        <v>0</v>
      </c>
      <c r="AL85">
        <v>7.5333333333333341</v>
      </c>
      <c r="AM85">
        <v>100</v>
      </c>
      <c r="AO85">
        <v>100</v>
      </c>
    </row>
    <row r="86" spans="2:41" x14ac:dyDescent="0.2">
      <c r="B86" t="s">
        <v>29</v>
      </c>
      <c r="C86" t="str">
        <f t="shared" si="22"/>
        <v>Ct3</v>
      </c>
      <c r="D86">
        <f>C$30</f>
        <v>6</v>
      </c>
      <c r="E86">
        <f t="shared" si="23"/>
        <v>1800000</v>
      </c>
      <c r="G86">
        <f>((D87-D86)*(E87-E86))/2+(D87-D86)*E86</f>
        <v>3300000</v>
      </c>
      <c r="AI86" t="s">
        <v>32</v>
      </c>
      <c r="AJ86" t="s">
        <v>14</v>
      </c>
      <c r="AK86">
        <v>1</v>
      </c>
      <c r="AL86">
        <v>7.3</v>
      </c>
      <c r="AM86">
        <v>100</v>
      </c>
      <c r="AO86">
        <v>98.387096774193552</v>
      </c>
    </row>
    <row r="87" spans="2:41" x14ac:dyDescent="0.2">
      <c r="B87" t="s">
        <v>29</v>
      </c>
      <c r="C87" t="str">
        <f t="shared" si="22"/>
        <v>Ct3</v>
      </c>
      <c r="D87">
        <f>C$31</f>
        <v>7</v>
      </c>
      <c r="E87">
        <f t="shared" si="23"/>
        <v>4800000</v>
      </c>
      <c r="G87">
        <f>((D88-D87)*(E88-E87))/2+(D88-D87)*E87</f>
        <v>4850000</v>
      </c>
      <c r="AI87" t="s">
        <v>32</v>
      </c>
      <c r="AJ87" t="s">
        <v>14</v>
      </c>
      <c r="AK87">
        <v>2</v>
      </c>
      <c r="AL87">
        <v>7</v>
      </c>
      <c r="AM87">
        <v>96.774193548387103</v>
      </c>
      <c r="AO87">
        <v>95.864160994377045</v>
      </c>
    </row>
    <row r="88" spans="2:41" x14ac:dyDescent="0.2">
      <c r="B88" t="s">
        <v>29</v>
      </c>
      <c r="C88" t="str">
        <f t="shared" si="22"/>
        <v>Ct3</v>
      </c>
      <c r="D88">
        <f>C$32</f>
        <v>8</v>
      </c>
      <c r="E88">
        <f t="shared" si="23"/>
        <v>4900000</v>
      </c>
      <c r="AI88" t="s">
        <v>32</v>
      </c>
      <c r="AJ88" t="s">
        <v>14</v>
      </c>
      <c r="AK88">
        <v>3</v>
      </c>
      <c r="AL88">
        <v>6.9</v>
      </c>
      <c r="AM88">
        <v>94.954128440366986</v>
      </c>
      <c r="AO88">
        <v>282.15722005781078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26000</v>
      </c>
      <c r="F89">
        <f>(E90-E89)</f>
        <v>-23800</v>
      </c>
      <c r="G89">
        <f>((D90-D89)*(E90-E89))/2+(D90-D89)*E89</f>
        <v>14100</v>
      </c>
      <c r="AI89" t="s">
        <v>32</v>
      </c>
      <c r="AJ89" t="s">
        <v>14</v>
      </c>
      <c r="AK89">
        <v>6</v>
      </c>
      <c r="AL89">
        <v>6.8</v>
      </c>
      <c r="AM89">
        <v>93.150684931506845</v>
      </c>
      <c r="AO89">
        <v>93.319528512265052</v>
      </c>
    </row>
    <row r="90" spans="2:41" x14ac:dyDescent="0.2">
      <c r="B90" t="s">
        <v>29</v>
      </c>
      <c r="C90" t="str">
        <f t="shared" ref="C90:C95" si="24">$K$24</f>
        <v>Ct4</v>
      </c>
      <c r="D90">
        <f>$C$27</f>
        <v>1</v>
      </c>
      <c r="E90">
        <f t="shared" ref="E90:E95" si="25">K27</f>
        <v>2200</v>
      </c>
      <c r="F90">
        <f>(E91-E90)</f>
        <v>4197800</v>
      </c>
      <c r="G90">
        <f>((D92-D90)*(E92-E90))/2+(D92-D90)*E90</f>
        <v>3202200</v>
      </c>
      <c r="AI90" t="s">
        <v>32</v>
      </c>
      <c r="AJ90" t="s">
        <v>14</v>
      </c>
      <c r="AK90">
        <v>7</v>
      </c>
      <c r="AL90">
        <v>6.7</v>
      </c>
      <c r="AM90">
        <v>93.488372093023258</v>
      </c>
      <c r="AO90">
        <v>92.677200400578613</v>
      </c>
    </row>
    <row r="91" spans="2:41" x14ac:dyDescent="0.2">
      <c r="B91" t="s">
        <v>29</v>
      </c>
      <c r="C91" t="str">
        <f t="shared" si="24"/>
        <v>Ct4</v>
      </c>
      <c r="D91">
        <v>2</v>
      </c>
      <c r="E91">
        <f t="shared" si="25"/>
        <v>4200000</v>
      </c>
      <c r="F91">
        <f>(E92-E91)</f>
        <v>-1000000</v>
      </c>
      <c r="G91">
        <f>((D93-D92)*(E93-E92))/2+(D93-D92)*E92</f>
        <v>10200000</v>
      </c>
      <c r="AI91" t="s">
        <v>32</v>
      </c>
      <c r="AJ91" t="s">
        <v>14</v>
      </c>
      <c r="AK91">
        <v>8</v>
      </c>
      <c r="AL91">
        <v>6.4</v>
      </c>
      <c r="AM91">
        <v>91.866028708133982</v>
      </c>
    </row>
    <row r="92" spans="2:41" x14ac:dyDescent="0.2">
      <c r="B92" t="s">
        <v>29</v>
      </c>
      <c r="C92" t="str">
        <f t="shared" si="24"/>
        <v>Ct4</v>
      </c>
      <c r="D92">
        <f>C$29</f>
        <v>3</v>
      </c>
      <c r="E92">
        <f t="shared" si="25"/>
        <v>3200000</v>
      </c>
      <c r="G92">
        <f>((D93-D92)*(E93-E92))/2+(D93-D92)*E92</f>
        <v>10200000</v>
      </c>
      <c r="AI92" t="s">
        <v>32</v>
      </c>
      <c r="AJ92" t="s">
        <v>15</v>
      </c>
      <c r="AK92">
        <v>0</v>
      </c>
      <c r="AL92">
        <v>7.5333333333333341</v>
      </c>
      <c r="AM92">
        <v>100</v>
      </c>
      <c r="AO92">
        <v>100</v>
      </c>
    </row>
    <row r="93" spans="2:41" x14ac:dyDescent="0.2">
      <c r="B93" t="s">
        <v>29</v>
      </c>
      <c r="C93" t="str">
        <f t="shared" si="24"/>
        <v>Ct4</v>
      </c>
      <c r="D93">
        <f>C$30</f>
        <v>6</v>
      </c>
      <c r="E93">
        <f t="shared" si="25"/>
        <v>3600000</v>
      </c>
      <c r="G93">
        <f>((D94-D93)*(E94-E93))/2+(D94-D93)*E93</f>
        <v>3850000</v>
      </c>
      <c r="AI93" t="s">
        <v>32</v>
      </c>
      <c r="AJ93" t="s">
        <v>15</v>
      </c>
      <c r="AK93">
        <v>1</v>
      </c>
      <c r="AL93">
        <v>7.3</v>
      </c>
      <c r="AM93">
        <v>100</v>
      </c>
      <c r="AO93">
        <v>99.078341013824883</v>
      </c>
    </row>
    <row r="94" spans="2:41" x14ac:dyDescent="0.2">
      <c r="B94" t="s">
        <v>29</v>
      </c>
      <c r="C94" t="str">
        <f t="shared" si="24"/>
        <v>Ct4</v>
      </c>
      <c r="D94">
        <f>C$31</f>
        <v>7</v>
      </c>
      <c r="E94">
        <f t="shared" si="25"/>
        <v>4100000</v>
      </c>
      <c r="G94">
        <f>((D95-D94)*(E95-E94))/2+(D95-D94)*E94</f>
        <v>4750000</v>
      </c>
      <c r="AI94" t="s">
        <v>32</v>
      </c>
      <c r="AJ94" t="s">
        <v>15</v>
      </c>
      <c r="AK94">
        <v>2</v>
      </c>
      <c r="AL94">
        <v>7.1</v>
      </c>
      <c r="AM94">
        <v>98.156682027649765</v>
      </c>
      <c r="AO94">
        <v>97.24347862850378</v>
      </c>
    </row>
    <row r="95" spans="2:41" x14ac:dyDescent="0.2">
      <c r="B95" t="s">
        <v>29</v>
      </c>
      <c r="C95" t="str">
        <f t="shared" si="24"/>
        <v>Ct4</v>
      </c>
      <c r="D95">
        <f>C$32</f>
        <v>8</v>
      </c>
      <c r="E95">
        <f t="shared" si="25"/>
        <v>5400000</v>
      </c>
      <c r="AI95" t="s">
        <v>32</v>
      </c>
      <c r="AJ95" t="s">
        <v>15</v>
      </c>
      <c r="AK95">
        <v>3</v>
      </c>
      <c r="AL95">
        <v>7</v>
      </c>
      <c r="AM95">
        <v>96.330275229357795</v>
      </c>
      <c r="AO95">
        <v>286.27623476184499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1300000</v>
      </c>
      <c r="F96">
        <f>(E97-E96)</f>
        <v>0</v>
      </c>
      <c r="G96">
        <f>((D97-D96)*(E97-E96))/2+(D97-D96)*E96</f>
        <v>1300000</v>
      </c>
      <c r="AI96" t="s">
        <v>32</v>
      </c>
      <c r="AJ96" t="s">
        <v>15</v>
      </c>
      <c r="AK96">
        <v>6</v>
      </c>
      <c r="AL96">
        <v>6.9</v>
      </c>
      <c r="AM96">
        <v>94.520547945205493</v>
      </c>
      <c r="AO96">
        <v>96.097483274928322</v>
      </c>
    </row>
    <row r="97" spans="2:41" x14ac:dyDescent="0.2">
      <c r="B97" t="s">
        <v>30</v>
      </c>
      <c r="C97" t="str">
        <f t="shared" ref="C97:C102" si="26">$L$24</f>
        <v>At(Ct)1</v>
      </c>
      <c r="D97">
        <f>$C$27</f>
        <v>1</v>
      </c>
      <c r="E97">
        <f t="shared" ref="E97:E102" si="27">L27</f>
        <v>1300000</v>
      </c>
      <c r="F97">
        <f>(E98-E97)</f>
        <v>9700000</v>
      </c>
      <c r="G97">
        <f>((D99-D97)*(E99-E97))/2+(D99-D97)*E97</f>
        <v>111300000</v>
      </c>
      <c r="AI97" t="s">
        <v>32</v>
      </c>
      <c r="AJ97" t="s">
        <v>15</v>
      </c>
      <c r="AK97">
        <v>7</v>
      </c>
      <c r="AL97">
        <v>7</v>
      </c>
      <c r="AM97">
        <v>97.674418604651152</v>
      </c>
      <c r="AO97">
        <v>95.487927005674862</v>
      </c>
    </row>
    <row r="98" spans="2:41" x14ac:dyDescent="0.2">
      <c r="B98" t="s">
        <v>30</v>
      </c>
      <c r="C98" t="str">
        <f t="shared" si="26"/>
        <v>At(Ct)1</v>
      </c>
      <c r="D98">
        <v>2</v>
      </c>
      <c r="E98">
        <f t="shared" si="27"/>
        <v>11000000</v>
      </c>
      <c r="F98">
        <f>(E99-E98)</f>
        <v>99000000</v>
      </c>
      <c r="G98">
        <f>((D100-D99)*(E100-E99))/2+(D100-D99)*E99</f>
        <v>435000000</v>
      </c>
      <c r="AI98" t="s">
        <v>32</v>
      </c>
      <c r="AJ98" t="s">
        <v>15</v>
      </c>
      <c r="AK98">
        <v>8</v>
      </c>
      <c r="AL98">
        <v>6.5</v>
      </c>
      <c r="AM98">
        <v>93.301435406698573</v>
      </c>
    </row>
    <row r="99" spans="2:41" x14ac:dyDescent="0.2">
      <c r="B99" t="s">
        <v>30</v>
      </c>
      <c r="C99" t="str">
        <f t="shared" si="26"/>
        <v>At(Ct)1</v>
      </c>
      <c r="D99">
        <f>C$29</f>
        <v>3</v>
      </c>
      <c r="E99">
        <f t="shared" si="27"/>
        <v>110000000</v>
      </c>
      <c r="G99">
        <f>((D100-D99)*(E100-E99))/2+(D100-D99)*E99</f>
        <v>435000000</v>
      </c>
      <c r="AI99" t="s">
        <v>130</v>
      </c>
      <c r="AJ99" t="s">
        <v>90</v>
      </c>
      <c r="AK99">
        <v>0</v>
      </c>
      <c r="AL99">
        <v>7.5333333333333341</v>
      </c>
      <c r="AM99">
        <v>100</v>
      </c>
      <c r="AO99">
        <v>98.63013698630138</v>
      </c>
    </row>
    <row r="100" spans="2:41" x14ac:dyDescent="0.2">
      <c r="B100" t="s">
        <v>30</v>
      </c>
      <c r="C100" t="str">
        <f t="shared" si="26"/>
        <v>At(Ct)1</v>
      </c>
      <c r="D100">
        <f>C$30</f>
        <v>6</v>
      </c>
      <c r="E100">
        <f t="shared" si="27"/>
        <v>180000000</v>
      </c>
      <c r="G100">
        <f>((D101-D100)*(E101-E100))/2+(D101-D100)*E100</f>
        <v>133500000</v>
      </c>
      <c r="AI100" t="s">
        <v>130</v>
      </c>
      <c r="AJ100" t="s">
        <v>90</v>
      </c>
      <c r="AK100">
        <v>1</v>
      </c>
      <c r="AL100">
        <v>7.1</v>
      </c>
      <c r="AM100">
        <v>97.260273972602747</v>
      </c>
      <c r="AO100">
        <v>97.708478000126263</v>
      </c>
    </row>
    <row r="101" spans="2:41" x14ac:dyDescent="0.2">
      <c r="B101" t="s">
        <v>30</v>
      </c>
      <c r="C101" t="str">
        <f t="shared" si="26"/>
        <v>At(Ct)1</v>
      </c>
      <c r="D101">
        <f>C$31</f>
        <v>7</v>
      </c>
      <c r="E101">
        <f t="shared" si="27"/>
        <v>87000000</v>
      </c>
      <c r="G101">
        <f>((D102-D101)*(E102-E101))/2+(D102-D101)*E101</f>
        <v>93500000</v>
      </c>
      <c r="AI101" t="s">
        <v>130</v>
      </c>
      <c r="AJ101" t="s">
        <v>90</v>
      </c>
      <c r="AK101">
        <v>2</v>
      </c>
      <c r="AL101">
        <v>7.1</v>
      </c>
      <c r="AM101">
        <v>98.156682027649765</v>
      </c>
      <c r="AO101">
        <v>96.555405234008376</v>
      </c>
    </row>
    <row r="102" spans="2:41" x14ac:dyDescent="0.2">
      <c r="B102" t="s">
        <v>30</v>
      </c>
      <c r="C102" t="str">
        <f t="shared" si="26"/>
        <v>At(Ct)1</v>
      </c>
      <c r="D102">
        <f>C$32</f>
        <v>8</v>
      </c>
      <c r="E102">
        <f t="shared" si="27"/>
        <v>100000000</v>
      </c>
      <c r="AI102" t="s">
        <v>130</v>
      </c>
      <c r="AJ102" t="s">
        <v>90</v>
      </c>
      <c r="AK102">
        <v>3</v>
      </c>
      <c r="AL102">
        <v>6.9</v>
      </c>
      <c r="AM102">
        <v>94.954128440366986</v>
      </c>
      <c r="AO102">
        <v>259.5544803317834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1300000</v>
      </c>
      <c r="F103">
        <f>(E104-E103)</f>
        <v>1600000</v>
      </c>
      <c r="G103">
        <f>((D104-D103)*(E104-E103))/2+(D104-D103)*E103</f>
        <v>2100000</v>
      </c>
      <c r="AI103" t="s">
        <v>130</v>
      </c>
      <c r="AJ103" t="s">
        <v>90</v>
      </c>
      <c r="AK103">
        <v>6</v>
      </c>
      <c r="AL103">
        <v>5.7</v>
      </c>
      <c r="AM103">
        <v>78.082191780821915</v>
      </c>
      <c r="AO103">
        <v>79.506212169480719</v>
      </c>
    </row>
    <row r="104" spans="2:41" x14ac:dyDescent="0.2">
      <c r="B104" t="s">
        <v>30</v>
      </c>
      <c r="C104" t="str">
        <f t="shared" ref="C104:C109" si="28">$M$24</f>
        <v>At(Ct)2</v>
      </c>
      <c r="D104">
        <f>$C$27</f>
        <v>1</v>
      </c>
      <c r="E104">
        <f t="shared" ref="E104:E109" si="29">M27</f>
        <v>2900000</v>
      </c>
      <c r="F104">
        <f>(E105-E104)</f>
        <v>11100000</v>
      </c>
      <c r="G104">
        <f>((D106-D104)*(E106-E104))/2+(D106-D104)*E104</f>
        <v>82900000</v>
      </c>
      <c r="AI104" t="s">
        <v>130</v>
      </c>
      <c r="AJ104" t="s">
        <v>90</v>
      </c>
      <c r="AK104">
        <v>7</v>
      </c>
      <c r="AL104">
        <v>5.8</v>
      </c>
      <c r="AM104">
        <v>80.930232558139522</v>
      </c>
      <c r="AO104">
        <v>75.632580393902302</v>
      </c>
    </row>
    <row r="105" spans="2:41" x14ac:dyDescent="0.2">
      <c r="B105" t="s">
        <v>30</v>
      </c>
      <c r="C105" t="str">
        <f t="shared" si="28"/>
        <v>At(Ct)2</v>
      </c>
      <c r="D105">
        <v>2</v>
      </c>
      <c r="E105">
        <f t="shared" si="29"/>
        <v>14000000</v>
      </c>
      <c r="F105">
        <f>(E106-E105)</f>
        <v>66000000</v>
      </c>
      <c r="G105">
        <f>((D107-D106)*(E107-E106))/2+(D107-D106)*E106</f>
        <v>240000000</v>
      </c>
      <c r="AI105" t="s">
        <v>130</v>
      </c>
      <c r="AJ105" t="s">
        <v>90</v>
      </c>
      <c r="AK105">
        <v>8</v>
      </c>
      <c r="AL105">
        <v>4.9000000000000004</v>
      </c>
      <c r="AM105">
        <v>70.334928229665081</v>
      </c>
    </row>
    <row r="106" spans="2:41" x14ac:dyDescent="0.2">
      <c r="B106" t="s">
        <v>30</v>
      </c>
      <c r="C106" t="str">
        <f t="shared" si="28"/>
        <v>At(Ct)2</v>
      </c>
      <c r="D106">
        <f>C$29</f>
        <v>3</v>
      </c>
      <c r="E106">
        <f t="shared" si="29"/>
        <v>80000000</v>
      </c>
      <c r="G106">
        <f>((D107-D106)*(E107-E106))/2+(D107-D106)*E106</f>
        <v>240000000</v>
      </c>
      <c r="AI106" t="s">
        <v>130</v>
      </c>
      <c r="AJ106" t="s">
        <v>91</v>
      </c>
      <c r="AK106">
        <v>0</v>
      </c>
      <c r="AL106">
        <v>7.5333333333333341</v>
      </c>
      <c r="AM106">
        <v>100</v>
      </c>
      <c r="AO106">
        <v>100</v>
      </c>
    </row>
    <row r="107" spans="2:41" x14ac:dyDescent="0.2">
      <c r="B107" t="s">
        <v>30</v>
      </c>
      <c r="C107" t="str">
        <f t="shared" si="28"/>
        <v>At(Ct)2</v>
      </c>
      <c r="D107">
        <f>C$30</f>
        <v>6</v>
      </c>
      <c r="E107">
        <f t="shared" si="29"/>
        <v>80000000</v>
      </c>
      <c r="G107">
        <f>((D108-D107)*(E108-E107))/2+(D108-D107)*E107</f>
        <v>95000000</v>
      </c>
      <c r="AI107" t="s">
        <v>130</v>
      </c>
      <c r="AJ107" t="s">
        <v>91</v>
      </c>
      <c r="AK107">
        <v>1</v>
      </c>
      <c r="AL107">
        <v>7.3</v>
      </c>
      <c r="AM107">
        <v>100</v>
      </c>
      <c r="AO107">
        <v>98.387096774193552</v>
      </c>
    </row>
    <row r="108" spans="2:41" x14ac:dyDescent="0.2">
      <c r="B108" t="s">
        <v>30</v>
      </c>
      <c r="C108" t="str">
        <f t="shared" si="28"/>
        <v>At(Ct)2</v>
      </c>
      <c r="D108">
        <f>C$31</f>
        <v>7</v>
      </c>
      <c r="E108">
        <f t="shared" si="29"/>
        <v>110000000</v>
      </c>
      <c r="G108">
        <f>((D109-D108)*(E109-E108))/2+(D109-D108)*E108</f>
        <v>100000000</v>
      </c>
      <c r="AI108" t="s">
        <v>130</v>
      </c>
      <c r="AJ108" t="s">
        <v>91</v>
      </c>
      <c r="AK108">
        <v>2</v>
      </c>
      <c r="AL108">
        <v>7</v>
      </c>
      <c r="AM108">
        <v>96.774193548387103</v>
      </c>
      <c r="AO108">
        <v>94.488014205386207</v>
      </c>
    </row>
    <row r="109" spans="2:41" x14ac:dyDescent="0.2">
      <c r="B109" t="s">
        <v>30</v>
      </c>
      <c r="C109" t="str">
        <f t="shared" si="28"/>
        <v>At(Ct)2</v>
      </c>
      <c r="D109">
        <f>C$32</f>
        <v>8</v>
      </c>
      <c r="E109">
        <f t="shared" si="29"/>
        <v>90000000</v>
      </c>
      <c r="AI109" t="s">
        <v>130</v>
      </c>
      <c r="AJ109" t="s">
        <v>91</v>
      </c>
      <c r="AK109">
        <v>3</v>
      </c>
      <c r="AL109">
        <v>6.7</v>
      </c>
      <c r="AM109">
        <v>92.201834862385326</v>
      </c>
      <c r="AO109">
        <v>257.4808344853588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1300000</v>
      </c>
      <c r="F110">
        <f>(E111-E110)</f>
        <v>1300000</v>
      </c>
      <c r="G110">
        <f>((D111-D110)*(E111-E110))/2+(D111-D110)*E110</f>
        <v>1950000</v>
      </c>
      <c r="AI110" t="s">
        <v>130</v>
      </c>
      <c r="AJ110" t="s">
        <v>91</v>
      </c>
      <c r="AK110">
        <v>6</v>
      </c>
      <c r="AL110">
        <v>5.8</v>
      </c>
      <c r="AM110">
        <v>79.452054794520549</v>
      </c>
      <c r="AO110">
        <v>78.795794839120731</v>
      </c>
    </row>
    <row r="111" spans="2:41" x14ac:dyDescent="0.2">
      <c r="B111" t="s">
        <v>30</v>
      </c>
      <c r="C111" t="str">
        <f t="shared" ref="C111:C116" si="30">$N$24</f>
        <v>At(Ct)3</v>
      </c>
      <c r="D111">
        <f>$C$27</f>
        <v>1</v>
      </c>
      <c r="E111">
        <f t="shared" ref="E111:E116" si="31">N27</f>
        <v>2600000</v>
      </c>
      <c r="F111">
        <f>(E112-E111)</f>
        <v>29400000</v>
      </c>
      <c r="G111">
        <f>((D113-D111)*(E113-E111))/2+(D113-D111)*E111</f>
        <v>62600000</v>
      </c>
      <c r="AI111" t="s">
        <v>130</v>
      </c>
      <c r="AJ111" t="s">
        <v>91</v>
      </c>
      <c r="AK111">
        <v>7</v>
      </c>
      <c r="AL111">
        <v>5.6</v>
      </c>
      <c r="AM111">
        <v>78.139534883720913</v>
      </c>
      <c r="AO111">
        <v>70.648714810281518</v>
      </c>
    </row>
    <row r="112" spans="2:41" x14ac:dyDescent="0.2">
      <c r="B112" t="s">
        <v>30</v>
      </c>
      <c r="C112" t="str">
        <f t="shared" si="30"/>
        <v>At(Ct)3</v>
      </c>
      <c r="D112">
        <v>2</v>
      </c>
      <c r="E112">
        <f t="shared" si="31"/>
        <v>32000000</v>
      </c>
      <c r="F112">
        <f>(E113-E112)</f>
        <v>28000000</v>
      </c>
      <c r="G112">
        <f>((D114-D113)*(E114-E113))/2+(D114-D113)*E113</f>
        <v>210000000</v>
      </c>
      <c r="AI112" t="s">
        <v>130</v>
      </c>
      <c r="AJ112" t="s">
        <v>91</v>
      </c>
      <c r="AK112">
        <v>8</v>
      </c>
      <c r="AL112">
        <v>4.4000000000000004</v>
      </c>
      <c r="AM112">
        <v>63.15789473684211</v>
      </c>
    </row>
    <row r="113" spans="2:41" x14ac:dyDescent="0.2">
      <c r="B113" t="s">
        <v>30</v>
      </c>
      <c r="C113" t="str">
        <f t="shared" si="30"/>
        <v>At(Ct)3</v>
      </c>
      <c r="D113">
        <f>C$29</f>
        <v>3</v>
      </c>
      <c r="E113">
        <f t="shared" si="31"/>
        <v>60000000</v>
      </c>
      <c r="G113">
        <f>((D114-D113)*(E114-E113))/2+(D114-D113)*E113</f>
        <v>210000000</v>
      </c>
      <c r="AI113" t="s">
        <v>130</v>
      </c>
      <c r="AJ113" t="s">
        <v>92</v>
      </c>
      <c r="AK113">
        <v>0</v>
      </c>
      <c r="AL113">
        <v>7.5333333333333341</v>
      </c>
      <c r="AM113">
        <v>100</v>
      </c>
      <c r="AO113">
        <v>100</v>
      </c>
    </row>
    <row r="114" spans="2:41" x14ac:dyDescent="0.2">
      <c r="B114" t="s">
        <v>30</v>
      </c>
      <c r="C114" t="str">
        <f t="shared" si="30"/>
        <v>At(Ct)3</v>
      </c>
      <c r="D114">
        <f>C$30</f>
        <v>6</v>
      </c>
      <c r="E114">
        <f t="shared" si="31"/>
        <v>80000000</v>
      </c>
      <c r="G114">
        <f>((D115-D114)*(E115-E114))/2+(D115-D114)*E114</f>
        <v>85500000</v>
      </c>
      <c r="AI114" t="s">
        <v>130</v>
      </c>
      <c r="AJ114" t="s">
        <v>92</v>
      </c>
      <c r="AK114">
        <v>1</v>
      </c>
      <c r="AL114">
        <v>7.3</v>
      </c>
      <c r="AM114">
        <v>100</v>
      </c>
      <c r="AO114">
        <v>99.769585253456228</v>
      </c>
    </row>
    <row r="115" spans="2:41" x14ac:dyDescent="0.2">
      <c r="B115" t="s">
        <v>30</v>
      </c>
      <c r="C115" t="str">
        <f t="shared" si="30"/>
        <v>At(Ct)3</v>
      </c>
      <c r="D115">
        <f>C$31</f>
        <v>7</v>
      </c>
      <c r="E115">
        <f t="shared" si="31"/>
        <v>91000000</v>
      </c>
      <c r="G115">
        <f>((D116-D115)*(E116-E115))/2+(D116-D115)*E115</f>
        <v>80500000</v>
      </c>
      <c r="AI115" t="s">
        <v>130</v>
      </c>
      <c r="AJ115" t="s">
        <v>92</v>
      </c>
      <c r="AK115">
        <v>2</v>
      </c>
      <c r="AL115">
        <v>7.2</v>
      </c>
      <c r="AM115">
        <v>99.539170506912441</v>
      </c>
      <c r="AO115">
        <v>97.246649473639707</v>
      </c>
    </row>
    <row r="116" spans="2:41" x14ac:dyDescent="0.2">
      <c r="B116" t="s">
        <v>30</v>
      </c>
      <c r="C116" t="str">
        <f t="shared" si="30"/>
        <v>At(Ct)3</v>
      </c>
      <c r="D116">
        <f>C$32</f>
        <v>8</v>
      </c>
      <c r="E116">
        <f t="shared" si="31"/>
        <v>70000000</v>
      </c>
      <c r="AI116" t="s">
        <v>130</v>
      </c>
      <c r="AJ116" t="s">
        <v>92</v>
      </c>
      <c r="AK116">
        <v>3</v>
      </c>
      <c r="AL116">
        <v>6.9</v>
      </c>
      <c r="AM116">
        <v>94.954128440366986</v>
      </c>
      <c r="AO116">
        <v>259.5544803317834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1300000</v>
      </c>
      <c r="F117">
        <f>(E118-E117)</f>
        <v>2500000</v>
      </c>
      <c r="G117">
        <f>((D118-D117)*(E118-E117))/2+(D118-D117)*E117</f>
        <v>2550000</v>
      </c>
      <c r="AI117" t="s">
        <v>130</v>
      </c>
      <c r="AJ117" t="s">
        <v>92</v>
      </c>
      <c r="AK117">
        <v>6</v>
      </c>
      <c r="AL117">
        <v>5.7</v>
      </c>
      <c r="AM117">
        <v>78.082191780821915</v>
      </c>
      <c r="AO117">
        <v>78.110863332271407</v>
      </c>
    </row>
    <row r="118" spans="2:41" x14ac:dyDescent="0.2">
      <c r="B118" t="s">
        <v>30</v>
      </c>
      <c r="C118" t="str">
        <f t="shared" ref="C118:C123" si="32">$O$24</f>
        <v>At(Ct)4</v>
      </c>
      <c r="D118">
        <f>$C$27</f>
        <v>1</v>
      </c>
      <c r="E118">
        <f t="shared" ref="E118:E123" si="33">O27</f>
        <v>3800000</v>
      </c>
      <c r="F118">
        <f>(E119-E118)</f>
        <v>28200000</v>
      </c>
      <c r="G118">
        <f>((D120-D118)*(E120-E118))/2+(D120-D118)*E118</f>
        <v>133800000</v>
      </c>
      <c r="AI118" t="s">
        <v>130</v>
      </c>
      <c r="AJ118" t="s">
        <v>92</v>
      </c>
      <c r="AK118">
        <v>7</v>
      </c>
      <c r="AL118">
        <v>5.6</v>
      </c>
      <c r="AM118">
        <v>78.139534883720913</v>
      </c>
      <c r="AO118">
        <v>76.390341604539884</v>
      </c>
    </row>
    <row r="119" spans="2:41" x14ac:dyDescent="0.2">
      <c r="B119" t="s">
        <v>30</v>
      </c>
      <c r="C119" t="str">
        <f t="shared" si="32"/>
        <v>At(Ct)4</v>
      </c>
      <c r="D119">
        <v>2</v>
      </c>
      <c r="E119">
        <f t="shared" si="33"/>
        <v>32000000</v>
      </c>
      <c r="F119">
        <f>(E120-E119)</f>
        <v>98000000</v>
      </c>
      <c r="G119">
        <f>((D121-D120)*(E121-E120))/2+(D121-D120)*E120</f>
        <v>375000000</v>
      </c>
      <c r="AI119" t="s">
        <v>130</v>
      </c>
      <c r="AJ119" t="s">
        <v>92</v>
      </c>
      <c r="AK119">
        <v>8</v>
      </c>
      <c r="AL119">
        <v>5.2</v>
      </c>
      <c r="AM119">
        <v>74.64114832535887</v>
      </c>
    </row>
    <row r="120" spans="2:41" x14ac:dyDescent="0.2">
      <c r="B120" t="s">
        <v>30</v>
      </c>
      <c r="C120" t="str">
        <f t="shared" si="32"/>
        <v>At(Ct)4</v>
      </c>
      <c r="D120">
        <f>C$29</f>
        <v>3</v>
      </c>
      <c r="E120">
        <f t="shared" si="33"/>
        <v>130000000</v>
      </c>
      <c r="G120">
        <f>((D121-D120)*(E121-E120))/2+(D121-D120)*E120</f>
        <v>375000000</v>
      </c>
      <c r="AI120" t="s">
        <v>130</v>
      </c>
      <c r="AJ120" t="s">
        <v>93</v>
      </c>
      <c r="AK120">
        <v>0</v>
      </c>
      <c r="AL120">
        <v>7.5333333333333341</v>
      </c>
      <c r="AM120">
        <v>100</v>
      </c>
      <c r="AO120">
        <v>100</v>
      </c>
    </row>
    <row r="121" spans="2:41" x14ac:dyDescent="0.2">
      <c r="B121" t="s">
        <v>30</v>
      </c>
      <c r="C121" t="str">
        <f t="shared" si="32"/>
        <v>At(Ct)4</v>
      </c>
      <c r="D121">
        <f>C$30</f>
        <v>6</v>
      </c>
      <c r="E121">
        <f t="shared" si="33"/>
        <v>120000000</v>
      </c>
      <c r="G121">
        <f>((D122-D121)*(E122-E121))/2+(D122-D121)*E121</f>
        <v>145000000</v>
      </c>
      <c r="AI121" t="s">
        <v>130</v>
      </c>
      <c r="AJ121" t="s">
        <v>93</v>
      </c>
      <c r="AK121">
        <v>1</v>
      </c>
      <c r="AL121">
        <v>7.3</v>
      </c>
      <c r="AM121">
        <v>100</v>
      </c>
      <c r="AO121">
        <v>98.387096774193552</v>
      </c>
    </row>
    <row r="122" spans="2:41" x14ac:dyDescent="0.2">
      <c r="B122" t="s">
        <v>30</v>
      </c>
      <c r="C122" t="str">
        <f t="shared" si="32"/>
        <v>At(Ct)4</v>
      </c>
      <c r="D122">
        <f>C$31</f>
        <v>7</v>
      </c>
      <c r="E122">
        <f t="shared" si="33"/>
        <v>170000000</v>
      </c>
      <c r="G122">
        <f>((D123-D122)*(E123-E122))/2+(D123-D122)*E122</f>
        <v>145000000</v>
      </c>
      <c r="AI122" t="s">
        <v>130</v>
      </c>
      <c r="AJ122" t="s">
        <v>93</v>
      </c>
      <c r="AK122">
        <v>2</v>
      </c>
      <c r="AL122">
        <v>7</v>
      </c>
      <c r="AM122">
        <v>96.774193548387103</v>
      </c>
      <c r="AO122">
        <v>99.30452796685411</v>
      </c>
    </row>
    <row r="123" spans="2:41" x14ac:dyDescent="0.2">
      <c r="B123" t="s">
        <v>30</v>
      </c>
      <c r="C123" t="str">
        <f t="shared" si="32"/>
        <v>At(Ct)4</v>
      </c>
      <c r="D123">
        <f>C$32</f>
        <v>8</v>
      </c>
      <c r="E123">
        <f t="shared" si="33"/>
        <v>120000000</v>
      </c>
      <c r="AI123" t="s">
        <v>130</v>
      </c>
      <c r="AJ123" t="s">
        <v>93</v>
      </c>
      <c r="AK123">
        <v>3</v>
      </c>
      <c r="AL123">
        <v>7.4</v>
      </c>
      <c r="AM123">
        <v>101.83486238532112</v>
      </c>
      <c r="AO123">
        <v>269.87558124921452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26000</v>
      </c>
      <c r="F124">
        <f>(E125-E124)</f>
        <v>-5000</v>
      </c>
      <c r="G124">
        <f>((D125-D124)*(E125-E124))/2+(D125-D124)*E124</f>
        <v>23500</v>
      </c>
      <c r="AI124" t="s">
        <v>130</v>
      </c>
      <c r="AJ124" t="s">
        <v>93</v>
      </c>
      <c r="AK124">
        <v>6</v>
      </c>
      <c r="AL124">
        <v>5.7</v>
      </c>
      <c r="AM124">
        <v>78.082191780821915</v>
      </c>
      <c r="AO124">
        <v>78.80853775087607</v>
      </c>
    </row>
    <row r="125" spans="2:41" x14ac:dyDescent="0.2">
      <c r="B125" t="s">
        <v>30</v>
      </c>
      <c r="C125" t="str">
        <f t="shared" ref="C125:C130" si="34">$P$24</f>
        <v>Ct(At)1</v>
      </c>
      <c r="D125">
        <f>$C$27</f>
        <v>1</v>
      </c>
      <c r="E125">
        <f t="shared" ref="E125:E130" si="35">P27</f>
        <v>21000</v>
      </c>
      <c r="F125">
        <f>(E126-E125)</f>
        <v>2779000</v>
      </c>
      <c r="G125">
        <f>((D127-D125)*(E127-E125))/2+(D127-D125)*E125</f>
        <v>2421000</v>
      </c>
      <c r="AI125" t="s">
        <v>130</v>
      </c>
      <c r="AJ125" t="s">
        <v>93</v>
      </c>
      <c r="AK125">
        <v>7</v>
      </c>
      <c r="AL125">
        <v>5.7</v>
      </c>
      <c r="AM125">
        <v>79.534883720930225</v>
      </c>
      <c r="AO125">
        <v>77.088016023144547</v>
      </c>
    </row>
    <row r="126" spans="2:41" x14ac:dyDescent="0.2">
      <c r="B126" t="s">
        <v>30</v>
      </c>
      <c r="C126" t="str">
        <f t="shared" si="34"/>
        <v>Ct(At)1</v>
      </c>
      <c r="D126">
        <v>2</v>
      </c>
      <c r="E126">
        <f t="shared" si="35"/>
        <v>2800000</v>
      </c>
      <c r="F126">
        <f>(E127-E126)</f>
        <v>-400000</v>
      </c>
      <c r="G126">
        <f>((D128-D127)*(E128-E127))/2+(D128-D127)*E127</f>
        <v>5550000</v>
      </c>
      <c r="AI126" t="s">
        <v>130</v>
      </c>
      <c r="AJ126" t="s">
        <v>93</v>
      </c>
      <c r="AK126">
        <v>8</v>
      </c>
      <c r="AL126">
        <v>5.2</v>
      </c>
      <c r="AM126">
        <v>74.64114832535887</v>
      </c>
    </row>
    <row r="127" spans="2:41" x14ac:dyDescent="0.2">
      <c r="B127" t="s">
        <v>30</v>
      </c>
      <c r="C127" t="str">
        <f t="shared" si="34"/>
        <v>Ct(At)1</v>
      </c>
      <c r="D127">
        <f>C$29</f>
        <v>3</v>
      </c>
      <c r="E127">
        <f t="shared" si="35"/>
        <v>2400000</v>
      </c>
      <c r="G127">
        <f>((D128-D127)*(E128-E127))/2+(D128-D127)*E127</f>
        <v>5550000</v>
      </c>
      <c r="AI127" t="s">
        <v>136</v>
      </c>
      <c r="AJ127" t="s">
        <v>96</v>
      </c>
      <c r="AK127">
        <v>0</v>
      </c>
      <c r="AL127">
        <v>7.5333333333333341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4"/>
        <v>Ct(At)1</v>
      </c>
      <c r="D128">
        <f>C$30</f>
        <v>6</v>
      </c>
      <c r="E128">
        <f t="shared" si="35"/>
        <v>1300000</v>
      </c>
      <c r="G128">
        <f>((D129-D128)*(E129-E128))/2+(D129-D128)*E128</f>
        <v>1700000</v>
      </c>
      <c r="AI128" t="s">
        <v>136</v>
      </c>
      <c r="AJ128" t="s">
        <v>96</v>
      </c>
      <c r="AK128">
        <v>1</v>
      </c>
      <c r="AL128">
        <v>7.3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34"/>
        <v>Ct(At)1</v>
      </c>
      <c r="D129">
        <f>C$31</f>
        <v>7</v>
      </c>
      <c r="E129">
        <f t="shared" si="35"/>
        <v>2100000</v>
      </c>
      <c r="G129">
        <f>((D130-D129)*(E130-E129))/2+(D130-D129)*E129</f>
        <v>1800000</v>
      </c>
      <c r="AI129" t="s">
        <v>136</v>
      </c>
      <c r="AJ129" t="s">
        <v>96</v>
      </c>
      <c r="AK129">
        <v>2</v>
      </c>
      <c r="AL129">
        <v>7.2333333333333334</v>
      </c>
      <c r="AM129">
        <v>100</v>
      </c>
      <c r="AO129">
        <v>100</v>
      </c>
    </row>
    <row r="130" spans="2:41" x14ac:dyDescent="0.2">
      <c r="B130" t="s">
        <v>30</v>
      </c>
      <c r="C130" t="str">
        <f t="shared" si="34"/>
        <v>Ct(At)1</v>
      </c>
      <c r="D130">
        <f>C$32</f>
        <v>8</v>
      </c>
      <c r="E130">
        <f t="shared" si="35"/>
        <v>1500000</v>
      </c>
      <c r="AI130" t="s">
        <v>136</v>
      </c>
      <c r="AJ130" t="s">
        <v>96</v>
      </c>
      <c r="AK130">
        <v>3</v>
      </c>
      <c r="AL130">
        <v>7.2666666666666666</v>
      </c>
      <c r="AM130">
        <v>100</v>
      </c>
      <c r="AO130">
        <v>300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26000</v>
      </c>
      <c r="F131">
        <f>(E132-E131)</f>
        <v>-8000</v>
      </c>
      <c r="G131">
        <f>((D132-D131)*(E132-E131))/2+(D132-D131)*E131</f>
        <v>22000</v>
      </c>
      <c r="AI131" t="s">
        <v>136</v>
      </c>
      <c r="AJ131" t="s">
        <v>96</v>
      </c>
      <c r="AK131">
        <v>6</v>
      </c>
      <c r="AL131">
        <v>7.3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36">$Q$24</f>
        <v>Ct(At)2</v>
      </c>
      <c r="D132">
        <f>$C$27</f>
        <v>1</v>
      </c>
      <c r="E132">
        <f t="shared" ref="E132:E137" si="37">Q27</f>
        <v>18000</v>
      </c>
      <c r="F132">
        <f>(E133-E132)</f>
        <v>3582000</v>
      </c>
      <c r="G132">
        <f>((D134-D132)*(E134-E132))/2+(D134-D132)*E132</f>
        <v>2018000</v>
      </c>
      <c r="AI132" t="s">
        <v>136</v>
      </c>
      <c r="AJ132" t="s">
        <v>96</v>
      </c>
      <c r="AK132">
        <v>7</v>
      </c>
      <c r="AL132">
        <v>7.166666666666667</v>
      </c>
      <c r="AM132">
        <v>100</v>
      </c>
      <c r="AO132">
        <v>100</v>
      </c>
    </row>
    <row r="133" spans="2:41" x14ac:dyDescent="0.2">
      <c r="B133" t="s">
        <v>30</v>
      </c>
      <c r="C133" t="str">
        <f t="shared" si="36"/>
        <v>Ct(At)2</v>
      </c>
      <c r="D133">
        <v>2</v>
      </c>
      <c r="E133">
        <f t="shared" si="37"/>
        <v>3600000</v>
      </c>
      <c r="F133">
        <f>(E134-E133)</f>
        <v>-1600000</v>
      </c>
      <c r="G133">
        <f>((D135-D134)*(E135-E134))/2+(D135-D134)*E134</f>
        <v>4950000</v>
      </c>
      <c r="AI133" t="s">
        <v>136</v>
      </c>
      <c r="AJ133" t="s">
        <v>96</v>
      </c>
      <c r="AK133">
        <v>8</v>
      </c>
      <c r="AL133">
        <v>6.9666666666666659</v>
      </c>
      <c r="AM133">
        <v>100</v>
      </c>
    </row>
    <row r="134" spans="2:41" x14ac:dyDescent="0.2">
      <c r="B134" t="s">
        <v>30</v>
      </c>
      <c r="C134" t="str">
        <f t="shared" si="36"/>
        <v>Ct(At)2</v>
      </c>
      <c r="D134">
        <f>C$29</f>
        <v>3</v>
      </c>
      <c r="E134">
        <f t="shared" si="37"/>
        <v>2000000</v>
      </c>
      <c r="G134">
        <f>((D135-D134)*(E135-E134))/2+(D135-D134)*E134</f>
        <v>4950000</v>
      </c>
    </row>
    <row r="135" spans="2:41" x14ac:dyDescent="0.2">
      <c r="B135" t="s">
        <v>30</v>
      </c>
      <c r="C135" t="str">
        <f t="shared" si="36"/>
        <v>Ct(At)2</v>
      </c>
      <c r="D135">
        <f>C$30</f>
        <v>6</v>
      </c>
      <c r="E135">
        <f t="shared" si="37"/>
        <v>1300000</v>
      </c>
      <c r="G135">
        <f>((D136-D135)*(E136-E135))/2+(D136-D135)*E135</f>
        <v>1600000</v>
      </c>
    </row>
    <row r="136" spans="2:41" x14ac:dyDescent="0.2">
      <c r="B136" t="s">
        <v>30</v>
      </c>
      <c r="C136" t="str">
        <f t="shared" si="36"/>
        <v>Ct(At)2</v>
      </c>
      <c r="D136">
        <f>C$31</f>
        <v>7</v>
      </c>
      <c r="E136">
        <f t="shared" si="37"/>
        <v>1900000</v>
      </c>
      <c r="G136">
        <f>((D137-D136)*(E137-E136))/2+(D137-D136)*E136</f>
        <v>1750000</v>
      </c>
    </row>
    <row r="137" spans="2:41" x14ac:dyDescent="0.2">
      <c r="B137" t="s">
        <v>30</v>
      </c>
      <c r="C137" t="str">
        <f t="shared" si="36"/>
        <v>Ct(At)2</v>
      </c>
      <c r="D137">
        <f>C$32</f>
        <v>8</v>
      </c>
      <c r="E137">
        <f t="shared" si="37"/>
        <v>1600000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26000</v>
      </c>
      <c r="F138">
        <f>(E139-E138)</f>
        <v>-7000</v>
      </c>
      <c r="G138">
        <f>((D139-D138)*(E139-E138))/2+(D139-D138)*E138</f>
        <v>22500</v>
      </c>
    </row>
    <row r="139" spans="2:41" x14ac:dyDescent="0.2">
      <c r="B139" t="s">
        <v>30</v>
      </c>
      <c r="C139" t="str">
        <f t="shared" ref="C139:C144" si="38">$R$24</f>
        <v>Ct(At)3</v>
      </c>
      <c r="D139">
        <f>$C$27</f>
        <v>1</v>
      </c>
      <c r="E139">
        <f t="shared" ref="E139:E144" si="39">R27</f>
        <v>19000</v>
      </c>
      <c r="F139">
        <f>(E140-E139)</f>
        <v>2881000</v>
      </c>
      <c r="G139">
        <f>((D141-D139)*(E141-E139))/2+(D141-D139)*E139</f>
        <v>1819000</v>
      </c>
    </row>
    <row r="140" spans="2:41" x14ac:dyDescent="0.2">
      <c r="B140" t="s">
        <v>30</v>
      </c>
      <c r="C140" t="str">
        <f t="shared" si="38"/>
        <v>Ct(At)3</v>
      </c>
      <c r="D140">
        <v>2</v>
      </c>
      <c r="E140">
        <f t="shared" si="39"/>
        <v>2900000</v>
      </c>
      <c r="F140">
        <f>(E141-E140)</f>
        <v>-1100000</v>
      </c>
      <c r="G140">
        <f>((D142-D141)*(E142-E141))/2+(D142-D141)*E141</f>
        <v>6000000</v>
      </c>
    </row>
    <row r="141" spans="2:41" x14ac:dyDescent="0.2">
      <c r="B141" t="s">
        <v>30</v>
      </c>
      <c r="C141" t="str">
        <f t="shared" si="38"/>
        <v>Ct(At)3</v>
      </c>
      <c r="D141">
        <f>C$29</f>
        <v>3</v>
      </c>
      <c r="E141">
        <f t="shared" si="39"/>
        <v>1800000</v>
      </c>
      <c r="G141">
        <f>((D142-D141)*(E142-E141))/2+(D142-D141)*E141</f>
        <v>6000000</v>
      </c>
    </row>
    <row r="142" spans="2:41" x14ac:dyDescent="0.2">
      <c r="B142" t="s">
        <v>30</v>
      </c>
      <c r="C142" t="str">
        <f t="shared" si="38"/>
        <v>Ct(At)3</v>
      </c>
      <c r="D142">
        <f>C$30</f>
        <v>6</v>
      </c>
      <c r="E142">
        <f t="shared" si="39"/>
        <v>2200000</v>
      </c>
      <c r="G142">
        <f>((D143-D142)*(E143-E142))/2+(D143-D142)*E142</f>
        <v>2150000</v>
      </c>
    </row>
    <row r="143" spans="2:41" x14ac:dyDescent="0.2">
      <c r="B143" t="s">
        <v>30</v>
      </c>
      <c r="C143" t="str">
        <f t="shared" si="38"/>
        <v>Ct(At)3</v>
      </c>
      <c r="D143">
        <f>C$31</f>
        <v>7</v>
      </c>
      <c r="E143">
        <f t="shared" si="39"/>
        <v>2100000</v>
      </c>
      <c r="G143">
        <f>((D144-D143)*(E144-E143))/2+(D144-D143)*E143</f>
        <v>1600000</v>
      </c>
    </row>
    <row r="144" spans="2:41" x14ac:dyDescent="0.2">
      <c r="B144" t="s">
        <v>30</v>
      </c>
      <c r="C144" t="str">
        <f t="shared" si="38"/>
        <v>Ct(At)3</v>
      </c>
      <c r="D144">
        <f>C$32</f>
        <v>8</v>
      </c>
      <c r="E144">
        <f t="shared" si="39"/>
        <v>1100000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26000</v>
      </c>
      <c r="F145">
        <f>(E146-E145)</f>
        <v>-10000</v>
      </c>
      <c r="G145">
        <f>((D146-D145)*(E146-E145))/2+(D146-D145)*E145</f>
        <v>21000</v>
      </c>
    </row>
    <row r="146" spans="2:7" x14ac:dyDescent="0.2">
      <c r="B146" t="s">
        <v>30</v>
      </c>
      <c r="C146" t="str">
        <f t="shared" ref="C146:C151" si="40">$S$24</f>
        <v>Ct(At)4</v>
      </c>
      <c r="D146">
        <f>$C$27</f>
        <v>1</v>
      </c>
      <c r="E146">
        <f t="shared" ref="E146:E151" si="41">S27</f>
        <v>16000</v>
      </c>
      <c r="F146">
        <f>(E147-E146)</f>
        <v>2484000</v>
      </c>
      <c r="G146">
        <f>((D148-D146)*(E148-E146))/2+(D148-D146)*E146</f>
        <v>1916000</v>
      </c>
    </row>
    <row r="147" spans="2:7" x14ac:dyDescent="0.2">
      <c r="B147" t="s">
        <v>30</v>
      </c>
      <c r="C147" t="str">
        <f t="shared" si="40"/>
        <v>Ct(At)4</v>
      </c>
      <c r="D147">
        <v>2</v>
      </c>
      <c r="E147">
        <f t="shared" si="41"/>
        <v>2500000</v>
      </c>
      <c r="F147">
        <f>(E148-E147)</f>
        <v>-600000</v>
      </c>
      <c r="G147">
        <f>((D149-D148)*(E149-E148))/2+(D149-D148)*E148</f>
        <v>7050000</v>
      </c>
    </row>
    <row r="148" spans="2:7" x14ac:dyDescent="0.2">
      <c r="B148" t="s">
        <v>30</v>
      </c>
      <c r="C148" t="str">
        <f t="shared" si="40"/>
        <v>Ct(At)4</v>
      </c>
      <c r="D148">
        <f>C$29</f>
        <v>3</v>
      </c>
      <c r="E148">
        <f t="shared" si="41"/>
        <v>1900000</v>
      </c>
      <c r="G148">
        <f>((D149-D148)*(E149-E148))/2+(D149-D148)*E148</f>
        <v>7050000</v>
      </c>
    </row>
    <row r="149" spans="2:7" x14ac:dyDescent="0.2">
      <c r="B149" t="s">
        <v>30</v>
      </c>
      <c r="C149" t="str">
        <f t="shared" si="40"/>
        <v>Ct(At)4</v>
      </c>
      <c r="D149">
        <f>C$30</f>
        <v>6</v>
      </c>
      <c r="E149">
        <f t="shared" si="41"/>
        <v>2800000</v>
      </c>
      <c r="G149">
        <f>((D150-D149)*(E150-E149))/2+(D150-D149)*E149</f>
        <v>2350000</v>
      </c>
    </row>
    <row r="150" spans="2:7" x14ac:dyDescent="0.2">
      <c r="B150" t="s">
        <v>30</v>
      </c>
      <c r="C150" t="str">
        <f t="shared" si="40"/>
        <v>Ct(At)4</v>
      </c>
      <c r="D150">
        <f>C$31</f>
        <v>7</v>
      </c>
      <c r="E150">
        <f t="shared" si="41"/>
        <v>1900000</v>
      </c>
      <c r="G150">
        <f>((D151-D150)*(E151-E150))/2+(D151-D150)*E150</f>
        <v>2050000</v>
      </c>
    </row>
    <row r="151" spans="2:7" x14ac:dyDescent="0.2">
      <c r="B151" t="s">
        <v>30</v>
      </c>
      <c r="C151" t="str">
        <f t="shared" si="40"/>
        <v>Ct(At)4</v>
      </c>
      <c r="D151">
        <f>C$32</f>
        <v>8</v>
      </c>
      <c r="E151">
        <f t="shared" si="41"/>
        <v>2200000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D32E6-E35D-C142-BEDE-C207A1F665E1}">
  <dimension ref="A4:BB151"/>
  <sheetViews>
    <sheetView zoomScale="43" workbookViewId="0">
      <selection activeCell="A22" sqref="A1:A22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9" width="11" bestFit="1" customWidth="1"/>
    <col min="21" max="22" width="11.6640625" bestFit="1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59</v>
      </c>
      <c r="AK5" t="s">
        <v>60</v>
      </c>
      <c r="AL5" t="s">
        <v>61</v>
      </c>
      <c r="AM5" t="s">
        <v>62</v>
      </c>
      <c r="AN5" t="s">
        <v>63</v>
      </c>
      <c r="AO5" t="s">
        <v>64</v>
      </c>
      <c r="AP5" t="s">
        <v>65</v>
      </c>
      <c r="AQ5" t="s">
        <v>66</v>
      </c>
      <c r="AR5" t="s">
        <v>67</v>
      </c>
      <c r="AS5" t="s">
        <v>68</v>
      </c>
      <c r="AT5" t="s">
        <v>69</v>
      </c>
      <c r="AU5" t="s">
        <v>70</v>
      </c>
      <c r="AV5" t="s">
        <v>71</v>
      </c>
      <c r="AW5" t="s">
        <v>72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73</v>
      </c>
      <c r="AK6">
        <v>7.5333333333333341</v>
      </c>
      <c r="AL6">
        <v>7.5333333333333341</v>
      </c>
      <c r="AM6">
        <v>7.5333333333333341</v>
      </c>
      <c r="AN6">
        <v>7.5333333333333341</v>
      </c>
      <c r="AO6">
        <v>7.5333333333333341</v>
      </c>
      <c r="AP6">
        <v>7.5333333333333341</v>
      </c>
      <c r="AQ6">
        <v>7.5333333333333341</v>
      </c>
      <c r="AR6">
        <v>7.5333333333333341</v>
      </c>
      <c r="AS6">
        <v>7.5333333333333341</v>
      </c>
      <c r="AT6">
        <v>7.5333333333333341</v>
      </c>
      <c r="AU6">
        <v>7.5333333333333341</v>
      </c>
      <c r="AV6">
        <v>7.5333333333333341</v>
      </c>
      <c r="AW6">
        <v>7.5333333333333341</v>
      </c>
      <c r="AX6">
        <v>7.5</v>
      </c>
      <c r="AY6">
        <v>7.6</v>
      </c>
      <c r="AZ6">
        <v>7.5</v>
      </c>
    </row>
    <row r="7" spans="1:52" x14ac:dyDescent="0.2">
      <c r="C7" s="53" t="s">
        <v>0</v>
      </c>
      <c r="D7" s="53">
        <v>13</v>
      </c>
      <c r="E7" s="53">
        <v>13</v>
      </c>
      <c r="F7" s="53">
        <v>13</v>
      </c>
      <c r="G7" s="53">
        <v>13</v>
      </c>
      <c r="H7" s="53">
        <v>34</v>
      </c>
      <c r="I7" s="53">
        <v>34</v>
      </c>
      <c r="J7" s="53">
        <v>34</v>
      </c>
      <c r="K7" s="53">
        <v>34</v>
      </c>
      <c r="L7" s="53">
        <v>13</v>
      </c>
      <c r="M7" s="53">
        <v>13</v>
      </c>
      <c r="N7" s="53">
        <v>13</v>
      </c>
      <c r="O7" s="53">
        <v>13</v>
      </c>
      <c r="P7" s="53">
        <v>34</v>
      </c>
      <c r="Q7" s="53">
        <v>34</v>
      </c>
      <c r="R7" s="53">
        <v>34</v>
      </c>
      <c r="S7" s="53">
        <v>34</v>
      </c>
      <c r="T7" s="54"/>
      <c r="U7" s="54"/>
      <c r="V7" s="54"/>
      <c r="W7" s="54"/>
      <c r="AJ7" t="s">
        <v>74</v>
      </c>
      <c r="AK7">
        <v>7.2</v>
      </c>
      <c r="AL7">
        <v>7.3</v>
      </c>
      <c r="AM7">
        <v>7.4</v>
      </c>
      <c r="AN7">
        <v>7.1</v>
      </c>
      <c r="AO7">
        <v>7.2</v>
      </c>
      <c r="AP7">
        <v>7.3</v>
      </c>
      <c r="AQ7">
        <v>7.4</v>
      </c>
      <c r="AR7">
        <v>7.2</v>
      </c>
      <c r="AS7">
        <v>7.2</v>
      </c>
      <c r="AT7">
        <v>7.2</v>
      </c>
      <c r="AU7">
        <v>7.4</v>
      </c>
      <c r="AV7">
        <v>7.2</v>
      </c>
      <c r="AW7">
        <v>7.3</v>
      </c>
      <c r="AX7">
        <v>7.4</v>
      </c>
      <c r="AY7">
        <v>7.1</v>
      </c>
      <c r="AZ7">
        <v>7.4</v>
      </c>
    </row>
    <row r="8" spans="1:52" x14ac:dyDescent="0.2">
      <c r="C8" s="10" t="s">
        <v>129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55"/>
      <c r="AJ8" t="s">
        <v>75</v>
      </c>
      <c r="AK8">
        <v>7.1</v>
      </c>
      <c r="AL8">
        <v>7</v>
      </c>
      <c r="AM8">
        <v>6.9</v>
      </c>
      <c r="AN8">
        <v>7</v>
      </c>
      <c r="AO8">
        <v>7.2</v>
      </c>
      <c r="AP8">
        <v>7.2</v>
      </c>
      <c r="AQ8">
        <v>7.3</v>
      </c>
      <c r="AR8">
        <v>7.3</v>
      </c>
      <c r="AS8">
        <v>7.2</v>
      </c>
      <c r="AT8">
        <v>7.2</v>
      </c>
      <c r="AU8">
        <v>7.3</v>
      </c>
      <c r="AV8">
        <v>7.1</v>
      </c>
      <c r="AW8">
        <v>7.2333333333333334</v>
      </c>
      <c r="AX8">
        <v>7.3</v>
      </c>
      <c r="AY8">
        <v>7.2</v>
      </c>
      <c r="AZ8">
        <v>7.2</v>
      </c>
    </row>
    <row r="9" spans="1:52" x14ac:dyDescent="0.2">
      <c r="C9" s="53" t="s">
        <v>1</v>
      </c>
      <c r="D9" s="53">
        <v>21</v>
      </c>
      <c r="E9" s="53">
        <v>46</v>
      </c>
      <c r="F9" s="53">
        <v>44</v>
      </c>
      <c r="G9" s="53">
        <v>39</v>
      </c>
      <c r="H9" s="53">
        <v>16</v>
      </c>
      <c r="I9" s="53">
        <v>14</v>
      </c>
      <c r="J9" s="53">
        <v>16</v>
      </c>
      <c r="K9" s="53">
        <v>13</v>
      </c>
      <c r="L9" s="53">
        <v>20</v>
      </c>
      <c r="M9" s="53">
        <v>41</v>
      </c>
      <c r="N9" s="53">
        <v>40</v>
      </c>
      <c r="O9" s="53">
        <v>44</v>
      </c>
      <c r="P9" s="53">
        <v>13</v>
      </c>
      <c r="Q9" s="53">
        <v>29</v>
      </c>
      <c r="R9" s="53">
        <v>20</v>
      </c>
      <c r="S9" s="56">
        <v>25</v>
      </c>
      <c r="T9" s="54"/>
      <c r="U9" s="54"/>
      <c r="V9" s="54"/>
      <c r="W9" s="54"/>
      <c r="AJ9" t="s">
        <v>76</v>
      </c>
      <c r="AK9">
        <v>6.7</v>
      </c>
      <c r="AL9">
        <v>6.8</v>
      </c>
      <c r="AM9">
        <v>6.9</v>
      </c>
      <c r="AN9">
        <v>7</v>
      </c>
      <c r="AO9">
        <v>7.1</v>
      </c>
      <c r="AP9">
        <v>7.1</v>
      </c>
      <c r="AQ9">
        <v>7</v>
      </c>
      <c r="AR9">
        <v>7</v>
      </c>
      <c r="AS9">
        <v>6.7</v>
      </c>
      <c r="AT9">
        <v>6.5</v>
      </c>
      <c r="AU9">
        <v>6.8</v>
      </c>
      <c r="AV9">
        <v>6.8</v>
      </c>
      <c r="AW9">
        <v>7.2666666666666666</v>
      </c>
      <c r="AX9">
        <v>7.3</v>
      </c>
      <c r="AY9">
        <v>7.3</v>
      </c>
      <c r="AZ9">
        <v>7.2</v>
      </c>
    </row>
    <row r="10" spans="1:52" x14ac:dyDescent="0.2">
      <c r="C10" s="10" t="s">
        <v>129</v>
      </c>
      <c r="D10" s="10">
        <v>3</v>
      </c>
      <c r="E10" s="10">
        <v>3</v>
      </c>
      <c r="F10" s="10">
        <v>3</v>
      </c>
      <c r="G10" s="10">
        <v>3</v>
      </c>
      <c r="H10" s="10">
        <v>1</v>
      </c>
      <c r="I10" s="10">
        <v>1</v>
      </c>
      <c r="J10" s="10">
        <v>1</v>
      </c>
      <c r="K10" s="10">
        <v>1</v>
      </c>
      <c r="L10" s="10">
        <v>3</v>
      </c>
      <c r="M10" s="10">
        <v>3</v>
      </c>
      <c r="N10" s="10">
        <v>3</v>
      </c>
      <c r="O10" s="10">
        <v>3</v>
      </c>
      <c r="P10" s="10">
        <v>2</v>
      </c>
      <c r="Q10" s="10">
        <v>2</v>
      </c>
      <c r="R10" s="10">
        <v>2</v>
      </c>
      <c r="S10" s="55">
        <v>2</v>
      </c>
      <c r="AJ10" t="s">
        <v>77</v>
      </c>
      <c r="AK10">
        <v>5.9</v>
      </c>
      <c r="AL10">
        <v>5.9</v>
      </c>
      <c r="AM10">
        <v>5.7</v>
      </c>
      <c r="AN10">
        <v>5.8</v>
      </c>
      <c r="AO10">
        <v>6.7</v>
      </c>
      <c r="AP10">
        <v>6.9</v>
      </c>
      <c r="AQ10">
        <v>6.7</v>
      </c>
      <c r="AR10">
        <v>6.8</v>
      </c>
      <c r="AS10">
        <v>5.6</v>
      </c>
      <c r="AT10">
        <v>5.7</v>
      </c>
      <c r="AU10">
        <v>5.9</v>
      </c>
      <c r="AV10">
        <v>5.7</v>
      </c>
      <c r="AW10">
        <v>7.3</v>
      </c>
      <c r="AX10">
        <v>7.4</v>
      </c>
      <c r="AY10">
        <v>7.3</v>
      </c>
      <c r="AZ10">
        <v>7.2</v>
      </c>
    </row>
    <row r="11" spans="1:52" x14ac:dyDescent="0.2">
      <c r="C11" s="53" t="s">
        <v>2</v>
      </c>
      <c r="D11" s="53">
        <v>54</v>
      </c>
      <c r="E11" s="53">
        <v>61</v>
      </c>
      <c r="F11" s="53">
        <v>71</v>
      </c>
      <c r="G11" s="53">
        <v>58</v>
      </c>
      <c r="H11" s="53">
        <v>9</v>
      </c>
      <c r="I11" s="53">
        <v>10</v>
      </c>
      <c r="J11" s="53">
        <v>9</v>
      </c>
      <c r="K11" s="53">
        <v>8</v>
      </c>
      <c r="L11" s="53">
        <v>44</v>
      </c>
      <c r="M11" s="53">
        <v>48</v>
      </c>
      <c r="N11" s="53">
        <v>30</v>
      </c>
      <c r="O11" s="53">
        <v>37</v>
      </c>
      <c r="P11" s="53">
        <v>33</v>
      </c>
      <c r="Q11" s="53">
        <v>28</v>
      </c>
      <c r="R11" s="53">
        <v>26</v>
      </c>
      <c r="S11" s="56">
        <v>30</v>
      </c>
      <c r="T11" s="54"/>
      <c r="U11" s="54"/>
      <c r="V11" s="54"/>
      <c r="W11" s="54"/>
      <c r="AJ11" t="s">
        <v>78</v>
      </c>
      <c r="AK11">
        <v>5.5</v>
      </c>
      <c r="AL11">
        <v>5.6</v>
      </c>
      <c r="AM11">
        <v>5.7</v>
      </c>
      <c r="AN11">
        <v>5.5</v>
      </c>
      <c r="AO11">
        <v>6.7</v>
      </c>
      <c r="AP11">
        <v>7</v>
      </c>
      <c r="AQ11">
        <v>6.9</v>
      </c>
      <c r="AR11">
        <v>7</v>
      </c>
      <c r="AS11">
        <v>5.4</v>
      </c>
      <c r="AT11">
        <v>5.4</v>
      </c>
      <c r="AU11">
        <v>5.8</v>
      </c>
      <c r="AV11">
        <v>5.7</v>
      </c>
      <c r="AW11">
        <v>7.166666666666667</v>
      </c>
      <c r="AX11">
        <v>7.1</v>
      </c>
      <c r="AY11">
        <v>7.2</v>
      </c>
      <c r="AZ11">
        <v>7.2</v>
      </c>
    </row>
    <row r="12" spans="1:52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4</v>
      </c>
      <c r="M12" s="10">
        <v>4</v>
      </c>
      <c r="N12" s="10">
        <v>4</v>
      </c>
      <c r="O12" s="10">
        <v>4</v>
      </c>
      <c r="P12" s="10">
        <v>3</v>
      </c>
      <c r="Q12" s="10">
        <v>3</v>
      </c>
      <c r="R12" s="10">
        <v>3</v>
      </c>
      <c r="S12" s="55">
        <v>3</v>
      </c>
      <c r="AJ12" t="s">
        <v>79</v>
      </c>
      <c r="AK12">
        <v>4.5999999999999996</v>
      </c>
      <c r="AL12">
        <v>4.7</v>
      </c>
      <c r="AM12">
        <v>4.7</v>
      </c>
      <c r="AN12">
        <v>4.5999999999999996</v>
      </c>
      <c r="AO12">
        <v>6.5</v>
      </c>
      <c r="AP12">
        <v>6.7</v>
      </c>
      <c r="AQ12">
        <v>6.6</v>
      </c>
      <c r="AR12">
        <v>6.5</v>
      </c>
      <c r="AS12">
        <v>4.7</v>
      </c>
      <c r="AT12">
        <v>4.7</v>
      </c>
      <c r="AU12">
        <v>4.9000000000000004</v>
      </c>
      <c r="AV12">
        <v>4.5999999999999996</v>
      </c>
      <c r="AW12">
        <v>6.9666666666666659</v>
      </c>
      <c r="AX12">
        <v>7</v>
      </c>
      <c r="AY12">
        <v>7</v>
      </c>
      <c r="AZ12">
        <v>6.9</v>
      </c>
    </row>
    <row r="13" spans="1:52" x14ac:dyDescent="0.2">
      <c r="A13" s="57"/>
      <c r="C13" s="53" t="s">
        <v>3</v>
      </c>
      <c r="D13" s="53">
        <v>20</v>
      </c>
      <c r="E13" s="53">
        <v>21</v>
      </c>
      <c r="F13" s="53">
        <v>14</v>
      </c>
      <c r="G13" s="53">
        <v>18</v>
      </c>
      <c r="H13" s="53">
        <v>91</v>
      </c>
      <c r="I13" s="53">
        <v>98</v>
      </c>
      <c r="J13" s="53">
        <v>86</v>
      </c>
      <c r="K13" s="53">
        <v>97</v>
      </c>
      <c r="L13" s="53">
        <v>20</v>
      </c>
      <c r="M13" s="53">
        <v>24</v>
      </c>
      <c r="N13" s="53">
        <v>17</v>
      </c>
      <c r="O13" s="53">
        <v>24</v>
      </c>
      <c r="P13" s="53">
        <v>36</v>
      </c>
      <c r="Q13" s="53">
        <v>41</v>
      </c>
      <c r="R13" s="53">
        <v>23</v>
      </c>
      <c r="S13" s="56">
        <v>29</v>
      </c>
      <c r="T13" s="54"/>
      <c r="U13" s="54"/>
      <c r="V13" s="54"/>
      <c r="W13" s="54"/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3</v>
      </c>
      <c r="I14" s="10">
        <v>3</v>
      </c>
      <c r="J14" s="10">
        <v>3</v>
      </c>
      <c r="K14" s="10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32</v>
      </c>
      <c r="E15" s="53">
        <v>20</v>
      </c>
      <c r="F15" s="53">
        <v>24</v>
      </c>
      <c r="G15" s="53">
        <v>30</v>
      </c>
      <c r="H15" s="53">
        <v>127</v>
      </c>
      <c r="I15" s="53">
        <v>117</v>
      </c>
      <c r="J15" s="53">
        <v>91</v>
      </c>
      <c r="K15" s="53">
        <v>12</v>
      </c>
      <c r="L15" s="53">
        <v>20</v>
      </c>
      <c r="M15" s="53">
        <v>28</v>
      </c>
      <c r="N15" s="53">
        <v>12</v>
      </c>
      <c r="O15" s="53">
        <v>14</v>
      </c>
      <c r="P15" s="53">
        <v>25</v>
      </c>
      <c r="Q15" s="53">
        <v>38</v>
      </c>
      <c r="R15" s="53">
        <v>16</v>
      </c>
      <c r="S15" s="56">
        <v>16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3</v>
      </c>
      <c r="J16" s="10">
        <v>3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25</v>
      </c>
      <c r="E17" s="53">
        <v>21</v>
      </c>
      <c r="F17" s="53">
        <v>25</v>
      </c>
      <c r="G17" s="53">
        <v>25</v>
      </c>
      <c r="H17" s="53">
        <v>9</v>
      </c>
      <c r="I17" s="53">
        <v>8</v>
      </c>
      <c r="J17" s="53">
        <v>7</v>
      </c>
      <c r="K17" s="53">
        <v>10</v>
      </c>
      <c r="L17" s="53">
        <v>21</v>
      </c>
      <c r="M17" s="53">
        <v>31</v>
      </c>
      <c r="N17" s="53">
        <v>17</v>
      </c>
      <c r="O17" s="53">
        <v>27</v>
      </c>
      <c r="P17" s="53">
        <v>16</v>
      </c>
      <c r="Q17" s="53">
        <v>26</v>
      </c>
      <c r="R17" s="53">
        <v>12</v>
      </c>
      <c r="S17" s="56">
        <v>19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22</v>
      </c>
      <c r="E19" s="53">
        <v>16</v>
      </c>
      <c r="F19" s="53">
        <v>24</v>
      </c>
      <c r="G19" s="53">
        <v>24</v>
      </c>
      <c r="H19" s="53">
        <v>11</v>
      </c>
      <c r="I19" s="53">
        <v>14</v>
      </c>
      <c r="J19" s="53">
        <v>82</v>
      </c>
      <c r="K19" s="53">
        <v>9</v>
      </c>
      <c r="L19" s="53">
        <v>14</v>
      </c>
      <c r="M19" s="53">
        <v>15</v>
      </c>
      <c r="N19" s="53">
        <v>14</v>
      </c>
      <c r="O19" s="53">
        <v>12</v>
      </c>
      <c r="P19" s="53">
        <v>32</v>
      </c>
      <c r="Q19" s="53">
        <v>21</v>
      </c>
      <c r="R19" s="53">
        <v>26</v>
      </c>
      <c r="S19" s="56">
        <v>38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3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3</v>
      </c>
      <c r="S20" s="59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J25" t="s">
        <v>6</v>
      </c>
      <c r="AS25" t="s">
        <v>130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  <c r="AZ25" t="s">
        <v>130</v>
      </c>
    </row>
    <row r="26" spans="3:52" x14ac:dyDescent="0.2">
      <c r="C26" s="61">
        <v>0</v>
      </c>
      <c r="D26" s="61">
        <f>D7*10*10000</f>
        <v>1300000</v>
      </c>
      <c r="E26" s="61">
        <f t="shared" ref="E26:O26" si="0">E7*10*10000</f>
        <v>1300000</v>
      </c>
      <c r="F26" s="61">
        <f t="shared" si="0"/>
        <v>1300000</v>
      </c>
      <c r="G26" s="61">
        <f t="shared" si="0"/>
        <v>1300000</v>
      </c>
      <c r="H26" s="61">
        <f>H7*10*100</f>
        <v>34000</v>
      </c>
      <c r="I26" s="61">
        <f t="shared" ref="I26:K26" si="1">I7*10*100</f>
        <v>34000</v>
      </c>
      <c r="J26" s="61">
        <f t="shared" si="1"/>
        <v>34000</v>
      </c>
      <c r="K26" s="61">
        <f t="shared" si="1"/>
        <v>34000</v>
      </c>
      <c r="L26" s="61">
        <f t="shared" si="0"/>
        <v>1300000</v>
      </c>
      <c r="M26" s="61">
        <f t="shared" si="0"/>
        <v>1300000</v>
      </c>
      <c r="N26" s="61">
        <f t="shared" si="0"/>
        <v>1300000</v>
      </c>
      <c r="O26" s="61">
        <f t="shared" si="0"/>
        <v>1300000</v>
      </c>
      <c r="P26" s="61">
        <f>P7*10*100</f>
        <v>34000</v>
      </c>
      <c r="Q26" s="61">
        <f t="shared" ref="Q26:S26" si="2">Q7*10*100</f>
        <v>34000</v>
      </c>
      <c r="R26" s="61">
        <f t="shared" si="2"/>
        <v>34000</v>
      </c>
      <c r="S26" s="61">
        <f t="shared" si="2"/>
        <v>34000</v>
      </c>
      <c r="AK26" t="s">
        <v>8</v>
      </c>
      <c r="AL26" t="s">
        <v>9</v>
      </c>
      <c r="AM26" t="s">
        <v>10</v>
      </c>
      <c r="AN26" t="s">
        <v>11</v>
      </c>
      <c r="AO26" t="s">
        <v>12</v>
      </c>
      <c r="AP26" t="s">
        <v>13</v>
      </c>
      <c r="AQ26" t="s">
        <v>14</v>
      </c>
      <c r="AR26" t="s">
        <v>15</v>
      </c>
      <c r="AS26" t="s">
        <v>16</v>
      </c>
      <c r="AT26" t="s">
        <v>17</v>
      </c>
      <c r="AU26" t="s">
        <v>18</v>
      </c>
      <c r="AV26" t="s">
        <v>19</v>
      </c>
      <c r="AW26" t="s">
        <v>20</v>
      </c>
      <c r="AX26" t="s">
        <v>21</v>
      </c>
      <c r="AY26" t="s">
        <v>22</v>
      </c>
      <c r="AZ26" t="s">
        <v>23</v>
      </c>
    </row>
    <row r="27" spans="3:52" x14ac:dyDescent="0.2">
      <c r="C27" s="10">
        <v>1</v>
      </c>
      <c r="D27" s="61">
        <f>D9*(5*20)*10^D10</f>
        <v>2100000</v>
      </c>
      <c r="E27" s="61">
        <f t="shared" ref="E27:R27" si="3">E9*(5*20)*10^E10</f>
        <v>4600000</v>
      </c>
      <c r="F27" s="61">
        <f t="shared" si="3"/>
        <v>4400000</v>
      </c>
      <c r="G27" s="61">
        <f t="shared" si="3"/>
        <v>3900000</v>
      </c>
      <c r="H27" s="61">
        <f t="shared" si="3"/>
        <v>16000</v>
      </c>
      <c r="I27" s="61">
        <f t="shared" si="3"/>
        <v>14000</v>
      </c>
      <c r="J27" s="61">
        <f t="shared" si="3"/>
        <v>16000</v>
      </c>
      <c r="K27" s="61">
        <f t="shared" si="3"/>
        <v>13000</v>
      </c>
      <c r="L27" s="61">
        <f>L9*(5*20)*10^L10</f>
        <v>2000000</v>
      </c>
      <c r="M27" s="61">
        <f t="shared" si="3"/>
        <v>4100000</v>
      </c>
      <c r="N27" s="61">
        <f t="shared" si="3"/>
        <v>4000000</v>
      </c>
      <c r="O27" s="61">
        <f t="shared" si="3"/>
        <v>4400000</v>
      </c>
      <c r="P27" s="61">
        <f t="shared" si="3"/>
        <v>130000</v>
      </c>
      <c r="Q27" s="61">
        <f t="shared" si="3"/>
        <v>290000</v>
      </c>
      <c r="R27" s="61">
        <f t="shared" si="3"/>
        <v>200000</v>
      </c>
      <c r="S27" s="55">
        <f>S9*(5*20)*10^S10</f>
        <v>250000</v>
      </c>
      <c r="AJ27" t="s">
        <v>131</v>
      </c>
    </row>
    <row r="28" spans="3:52" x14ac:dyDescent="0.2">
      <c r="C28" s="10">
        <v>2</v>
      </c>
      <c r="D28" s="61">
        <f>D11*(5*20)*10^D12</f>
        <v>54000000</v>
      </c>
      <c r="E28" s="61">
        <f t="shared" ref="E28:S28" si="4">E11*(5*20)*10^E12</f>
        <v>61000000</v>
      </c>
      <c r="F28" s="61">
        <f t="shared" si="4"/>
        <v>71000000</v>
      </c>
      <c r="G28" s="61">
        <f t="shared" si="4"/>
        <v>58000000</v>
      </c>
      <c r="H28" s="61">
        <f t="shared" si="4"/>
        <v>9000000</v>
      </c>
      <c r="I28" s="61">
        <f t="shared" si="4"/>
        <v>10000000</v>
      </c>
      <c r="J28" s="61">
        <f t="shared" si="4"/>
        <v>9000000</v>
      </c>
      <c r="K28" s="61">
        <f t="shared" si="4"/>
        <v>8000000</v>
      </c>
      <c r="L28" s="61">
        <f t="shared" si="4"/>
        <v>44000000</v>
      </c>
      <c r="M28" s="61">
        <f t="shared" si="4"/>
        <v>48000000</v>
      </c>
      <c r="N28" s="61">
        <f t="shared" si="4"/>
        <v>30000000</v>
      </c>
      <c r="O28" s="61">
        <f t="shared" si="4"/>
        <v>37000000</v>
      </c>
      <c r="P28" s="61">
        <f t="shared" si="4"/>
        <v>3300000</v>
      </c>
      <c r="Q28" s="61">
        <f t="shared" si="4"/>
        <v>2800000</v>
      </c>
      <c r="R28" s="61">
        <f t="shared" si="4"/>
        <v>2600000</v>
      </c>
      <c r="S28" s="61">
        <f t="shared" si="4"/>
        <v>3000000</v>
      </c>
      <c r="AJ28">
        <v>0</v>
      </c>
    </row>
    <row r="29" spans="3:52" x14ac:dyDescent="0.2">
      <c r="C29" s="10">
        <v>3</v>
      </c>
      <c r="D29" s="61">
        <f t="shared" ref="D29:S29" si="5">D13*(5*20)*10^D14</f>
        <v>200000000</v>
      </c>
      <c r="E29" s="61">
        <f t="shared" si="5"/>
        <v>210000000</v>
      </c>
      <c r="F29" s="61">
        <f t="shared" si="5"/>
        <v>140000000</v>
      </c>
      <c r="G29" s="61">
        <f t="shared" si="5"/>
        <v>180000000</v>
      </c>
      <c r="H29" s="61">
        <f t="shared" si="5"/>
        <v>9100000</v>
      </c>
      <c r="I29" s="61">
        <f t="shared" si="5"/>
        <v>9800000</v>
      </c>
      <c r="J29" s="61">
        <f t="shared" si="5"/>
        <v>8600000</v>
      </c>
      <c r="K29" s="61">
        <f t="shared" si="5"/>
        <v>9700000</v>
      </c>
      <c r="L29" s="61">
        <f t="shared" si="5"/>
        <v>200000000</v>
      </c>
      <c r="M29" s="61">
        <f t="shared" si="5"/>
        <v>240000000</v>
      </c>
      <c r="N29" s="61">
        <f t="shared" si="5"/>
        <v>170000000</v>
      </c>
      <c r="O29" s="61">
        <f t="shared" si="5"/>
        <v>240000000</v>
      </c>
      <c r="P29" s="61">
        <f t="shared" si="5"/>
        <v>3600000</v>
      </c>
      <c r="Q29" s="61">
        <f t="shared" si="5"/>
        <v>4100000</v>
      </c>
      <c r="R29" s="61">
        <f t="shared" si="5"/>
        <v>2300000</v>
      </c>
      <c r="S29" s="55">
        <f t="shared" si="5"/>
        <v>2900000</v>
      </c>
      <c r="AJ29">
        <v>1</v>
      </c>
    </row>
    <row r="30" spans="3:52" x14ac:dyDescent="0.2">
      <c r="C30" s="10">
        <v>6</v>
      </c>
      <c r="D30" s="61">
        <f t="shared" ref="D30:S30" si="6">D15*(5*20)*10^D16</f>
        <v>320000000</v>
      </c>
      <c r="E30" s="61">
        <f t="shared" si="6"/>
        <v>200000000</v>
      </c>
      <c r="F30" s="61">
        <f t="shared" si="6"/>
        <v>240000000</v>
      </c>
      <c r="G30" s="61">
        <f t="shared" si="6"/>
        <v>300000000</v>
      </c>
      <c r="H30" s="61">
        <f t="shared" si="6"/>
        <v>12700000</v>
      </c>
      <c r="I30" s="61">
        <f t="shared" si="6"/>
        <v>11700000</v>
      </c>
      <c r="J30" s="61">
        <f t="shared" si="6"/>
        <v>9100000</v>
      </c>
      <c r="K30" s="61">
        <f t="shared" si="6"/>
        <v>12000000</v>
      </c>
      <c r="L30" s="61">
        <f t="shared" si="6"/>
        <v>200000000</v>
      </c>
      <c r="M30" s="61">
        <f t="shared" si="6"/>
        <v>280000000</v>
      </c>
      <c r="N30" s="61">
        <f t="shared" si="6"/>
        <v>120000000</v>
      </c>
      <c r="O30" s="61">
        <f t="shared" si="6"/>
        <v>140000000</v>
      </c>
      <c r="P30" s="61">
        <f t="shared" si="6"/>
        <v>2500000</v>
      </c>
      <c r="Q30" s="61">
        <f t="shared" si="6"/>
        <v>3800000</v>
      </c>
      <c r="R30" s="61">
        <f t="shared" si="6"/>
        <v>1600000</v>
      </c>
      <c r="S30" s="55">
        <f t="shared" si="6"/>
        <v>1600000</v>
      </c>
      <c r="AJ30">
        <v>2</v>
      </c>
    </row>
    <row r="31" spans="3:52" x14ac:dyDescent="0.2">
      <c r="C31" s="10">
        <v>7</v>
      </c>
      <c r="D31" s="61">
        <f t="shared" ref="D31:S31" si="7">D17*(5*20)*10^D18</f>
        <v>250000000</v>
      </c>
      <c r="E31" s="61">
        <f t="shared" si="7"/>
        <v>210000000</v>
      </c>
      <c r="F31" s="61">
        <f t="shared" si="7"/>
        <v>250000000</v>
      </c>
      <c r="G31" s="61">
        <f t="shared" si="7"/>
        <v>250000000</v>
      </c>
      <c r="H31" s="61">
        <f t="shared" si="7"/>
        <v>9000000</v>
      </c>
      <c r="I31" s="61">
        <f t="shared" si="7"/>
        <v>8000000</v>
      </c>
      <c r="J31" s="61">
        <f t="shared" si="7"/>
        <v>7000000</v>
      </c>
      <c r="K31" s="61">
        <f t="shared" si="7"/>
        <v>10000000</v>
      </c>
      <c r="L31" s="61">
        <f t="shared" si="7"/>
        <v>210000000</v>
      </c>
      <c r="M31" s="61">
        <f t="shared" si="7"/>
        <v>310000000</v>
      </c>
      <c r="N31" s="61">
        <f t="shared" si="7"/>
        <v>170000000</v>
      </c>
      <c r="O31" s="61">
        <f t="shared" si="7"/>
        <v>270000000</v>
      </c>
      <c r="P31" s="61">
        <f t="shared" si="7"/>
        <v>1600000</v>
      </c>
      <c r="Q31" s="61">
        <f t="shared" si="7"/>
        <v>2600000</v>
      </c>
      <c r="R31" s="61">
        <f t="shared" si="7"/>
        <v>1200000</v>
      </c>
      <c r="S31" s="55">
        <f t="shared" si="7"/>
        <v>1900000</v>
      </c>
      <c r="AJ31">
        <v>3</v>
      </c>
    </row>
    <row r="32" spans="3:52" x14ac:dyDescent="0.2">
      <c r="C32" s="10">
        <v>8</v>
      </c>
      <c r="D32" s="61">
        <f t="shared" ref="D32:S32" si="8">D19*(5*20)*10^D20</f>
        <v>220000000</v>
      </c>
      <c r="E32" s="61">
        <f t="shared" si="8"/>
        <v>160000000</v>
      </c>
      <c r="F32" s="61">
        <f t="shared" si="8"/>
        <v>240000000</v>
      </c>
      <c r="G32" s="61">
        <f t="shared" si="8"/>
        <v>240000000</v>
      </c>
      <c r="H32" s="61">
        <f t="shared" si="8"/>
        <v>11000000</v>
      </c>
      <c r="I32" s="61">
        <f t="shared" si="8"/>
        <v>14000000</v>
      </c>
      <c r="J32" s="61">
        <f t="shared" si="8"/>
        <v>8200000</v>
      </c>
      <c r="K32" s="61">
        <f t="shared" si="8"/>
        <v>9000000</v>
      </c>
      <c r="L32" s="61">
        <f t="shared" si="8"/>
        <v>140000000</v>
      </c>
      <c r="M32" s="61">
        <f t="shared" si="8"/>
        <v>150000000</v>
      </c>
      <c r="N32" s="61">
        <f t="shared" si="8"/>
        <v>140000000</v>
      </c>
      <c r="O32" s="61">
        <f t="shared" si="8"/>
        <v>120000000</v>
      </c>
      <c r="P32" s="61">
        <f t="shared" si="8"/>
        <v>3200000</v>
      </c>
      <c r="Q32" s="61">
        <f t="shared" si="8"/>
        <v>2100000</v>
      </c>
      <c r="R32" s="61">
        <f t="shared" si="8"/>
        <v>2600000</v>
      </c>
      <c r="S32" s="55">
        <f t="shared" si="8"/>
        <v>3800000</v>
      </c>
      <c r="AJ32">
        <v>6</v>
      </c>
    </row>
    <row r="33" spans="2:54" x14ac:dyDescent="0.2">
      <c r="AJ33">
        <v>7</v>
      </c>
    </row>
    <row r="34" spans="2:54" x14ac:dyDescent="0.2">
      <c r="AJ34">
        <v>8</v>
      </c>
    </row>
    <row r="38" spans="2:54" x14ac:dyDescent="0.2">
      <c r="N38" s="62"/>
    </row>
    <row r="39" spans="2:54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42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4" ht="16" x14ac:dyDescent="0.2">
      <c r="B40" t="s">
        <v>29</v>
      </c>
      <c r="C40" t="str">
        <f>$D$24</f>
        <v>At1</v>
      </c>
      <c r="D40">
        <f>$C$26</f>
        <v>0</v>
      </c>
      <c r="E40">
        <f>D26</f>
        <v>1300000</v>
      </c>
      <c r="F40">
        <f>(E41-E40)</f>
        <v>800000</v>
      </c>
      <c r="G40">
        <f>((D41-D40)*(E41-E40))/2+(D41-D40)*E40</f>
        <v>1700000</v>
      </c>
      <c r="H40" t="s">
        <v>29</v>
      </c>
      <c r="I40" t="s">
        <v>31</v>
      </c>
      <c r="J40">
        <f>SUM(G40:G45)</f>
        <v>2283800000</v>
      </c>
      <c r="K40">
        <f>AVERAGE(J40:J43)</f>
        <v>2011275000</v>
      </c>
      <c r="M40" t="s">
        <v>31</v>
      </c>
      <c r="N40" s="42" t="s">
        <v>8</v>
      </c>
      <c r="O40" s="43">
        <f>MAX(E40:E46)</f>
        <v>320000000</v>
      </c>
      <c r="P40">
        <f>MAX(F40:F42)</f>
        <v>146000000</v>
      </c>
      <c r="Q40" s="42">
        <v>1</v>
      </c>
      <c r="S40" t="s">
        <v>29</v>
      </c>
      <c r="T40" t="s">
        <v>31</v>
      </c>
      <c r="U40">
        <f>SUM(G40:G44)</f>
        <v>2048800000</v>
      </c>
      <c r="V40">
        <f>AVERAGE(U40:U43)</f>
        <v>1952525000</v>
      </c>
      <c r="W40" t="s">
        <v>31</v>
      </c>
      <c r="X40">
        <f>P40</f>
        <v>146000000</v>
      </c>
      <c r="Y40">
        <f>AVERAGE(X40:X43)</f>
        <v>121500000</v>
      </c>
      <c r="Z40" t="s">
        <v>31</v>
      </c>
    </row>
    <row r="41" spans="2:54" ht="16" x14ac:dyDescent="0.2">
      <c r="B41" t="s">
        <v>29</v>
      </c>
      <c r="C41" t="str">
        <f t="shared" ref="C41:C46" si="9">$D$24</f>
        <v>At1</v>
      </c>
      <c r="D41">
        <f>$C$27</f>
        <v>1</v>
      </c>
      <c r="E41">
        <f t="shared" ref="E41:E46" si="10">D27</f>
        <v>2100000</v>
      </c>
      <c r="F41">
        <f>(E42-E41)</f>
        <v>51900000</v>
      </c>
      <c r="G41">
        <f>((D43-D41)*(E43-E41))/2+(D43-D41)*E41</f>
        <v>202100000</v>
      </c>
      <c r="H41" t="s">
        <v>29</v>
      </c>
      <c r="I41" t="s">
        <v>31</v>
      </c>
      <c r="J41">
        <f>SUM(G47:G52)</f>
        <v>1837550000</v>
      </c>
      <c r="M41" t="s">
        <v>31</v>
      </c>
      <c r="N41" s="42" t="s">
        <v>9</v>
      </c>
      <c r="O41" s="43">
        <f>MAX(E47:E53)</f>
        <v>210000000</v>
      </c>
      <c r="P41">
        <f>MAX(F47:F49)</f>
        <v>149000000</v>
      </c>
      <c r="Q41" s="42">
        <v>1</v>
      </c>
      <c r="R41" s="42"/>
      <c r="S41" t="s">
        <v>29</v>
      </c>
      <c r="T41" t="s">
        <v>31</v>
      </c>
      <c r="U41">
        <f>SUM(G47:G52)</f>
        <v>1837550000</v>
      </c>
      <c r="W41" t="s">
        <v>31</v>
      </c>
      <c r="X41">
        <f t="shared" ref="X41:X55" si="11">P41</f>
        <v>149000000</v>
      </c>
      <c r="Z41" t="s">
        <v>32</v>
      </c>
      <c r="AI41" t="s">
        <v>28</v>
      </c>
      <c r="AJ41" t="s">
        <v>27</v>
      </c>
      <c r="AK41" t="s">
        <v>26</v>
      </c>
      <c r="AL41" t="s">
        <v>80</v>
      </c>
      <c r="AM41" t="s">
        <v>81</v>
      </c>
      <c r="AO41" t="s">
        <v>34</v>
      </c>
      <c r="AP41" t="s">
        <v>28</v>
      </c>
      <c r="AQ41" t="s">
        <v>6</v>
      </c>
      <c r="AR41" t="s">
        <v>82</v>
      </c>
      <c r="AS41" t="s">
        <v>35</v>
      </c>
      <c r="AT41" t="s">
        <v>83</v>
      </c>
      <c r="AU41" t="s">
        <v>81</v>
      </c>
      <c r="AV41" t="s">
        <v>35</v>
      </c>
      <c r="AW41" t="s">
        <v>84</v>
      </c>
      <c r="AY41" t="s">
        <v>6</v>
      </c>
      <c r="AZ41" t="s">
        <v>85</v>
      </c>
      <c r="BA41" t="s">
        <v>86</v>
      </c>
      <c r="BB41" t="s">
        <v>87</v>
      </c>
    </row>
    <row r="42" spans="2:54" ht="16" x14ac:dyDescent="0.2">
      <c r="B42" t="s">
        <v>29</v>
      </c>
      <c r="C42" t="str">
        <f t="shared" si="9"/>
        <v>At1</v>
      </c>
      <c r="D42">
        <v>2</v>
      </c>
      <c r="E42">
        <f t="shared" si="10"/>
        <v>54000000</v>
      </c>
      <c r="F42">
        <f>(E43-E42)</f>
        <v>146000000</v>
      </c>
      <c r="G42">
        <f>((D44-D43)*(E44-E43))/2+(D44-D43)*E43</f>
        <v>780000000</v>
      </c>
      <c r="H42" t="s">
        <v>29</v>
      </c>
      <c r="I42" t="s">
        <v>31</v>
      </c>
      <c r="J42">
        <f>SUM(G54:G59)</f>
        <v>1777250000</v>
      </c>
      <c r="M42" t="s">
        <v>31</v>
      </c>
      <c r="N42" s="42" t="s">
        <v>10</v>
      </c>
      <c r="O42" s="43">
        <f>MAX(E54:E60)</f>
        <v>250000000</v>
      </c>
      <c r="P42">
        <f>MAX(F54:F56)</f>
        <v>69000000</v>
      </c>
      <c r="Q42" s="42">
        <v>1</v>
      </c>
      <c r="R42" s="42"/>
      <c r="S42" t="s">
        <v>29</v>
      </c>
      <c r="T42" t="s">
        <v>31</v>
      </c>
      <c r="U42">
        <f>SUM(G54:G59)</f>
        <v>1777250000</v>
      </c>
      <c r="W42" t="s">
        <v>31</v>
      </c>
      <c r="X42">
        <f t="shared" si="11"/>
        <v>69000000</v>
      </c>
      <c r="Z42" t="s">
        <v>36</v>
      </c>
      <c r="AA42">
        <f>LOG10(V48/V40)</f>
        <v>-3.2357526511712829E-2</v>
      </c>
      <c r="AB42">
        <f>AA42*2</f>
        <v>-6.4715053023425659E-2</v>
      </c>
      <c r="AC42" s="44">
        <v>0.54700000000000004</v>
      </c>
      <c r="AD42">
        <f>LOG10(Y48/Y40)</f>
        <v>0.15284177811190502</v>
      </c>
      <c r="AE42">
        <f>AD42*2</f>
        <v>0.30568355622381005</v>
      </c>
      <c r="AF42" s="44">
        <v>7.3999999999999996E-2</v>
      </c>
      <c r="AI42" t="s">
        <v>31</v>
      </c>
      <c r="AJ42" t="s">
        <v>8</v>
      </c>
      <c r="AK42">
        <v>0</v>
      </c>
      <c r="AL42">
        <v>7.5333333333333341</v>
      </c>
      <c r="AM42">
        <v>100</v>
      </c>
      <c r="AO42">
        <v>99.31506849315069</v>
      </c>
      <c r="AP42" t="s">
        <v>31</v>
      </c>
      <c r="AQ42" t="s">
        <v>8</v>
      </c>
      <c r="AR42">
        <v>97.407135531342647</v>
      </c>
      <c r="AS42">
        <v>94.62013370045895</v>
      </c>
      <c r="AT42">
        <v>117.65348209075694</v>
      </c>
      <c r="AU42">
        <v>91.965152019642915</v>
      </c>
      <c r="AV42">
        <v>94.625683354783206</v>
      </c>
      <c r="AW42">
        <v>2.0457428372096982</v>
      </c>
      <c r="AY42" t="s">
        <v>155</v>
      </c>
      <c r="AZ42">
        <v>121.61653377504044</v>
      </c>
      <c r="BA42">
        <v>98.190595278665995</v>
      </c>
      <c r="BB42">
        <v>11.146353563731212</v>
      </c>
    </row>
    <row r="43" spans="2:54" ht="16" x14ac:dyDescent="0.2">
      <c r="B43" t="s">
        <v>29</v>
      </c>
      <c r="C43" t="str">
        <f t="shared" si="9"/>
        <v>At1</v>
      </c>
      <c r="D43">
        <f>C$29</f>
        <v>3</v>
      </c>
      <c r="E43">
        <f t="shared" si="10"/>
        <v>200000000</v>
      </c>
      <c r="G43">
        <f>((D44-D43)*(E44-E43))/2+(D44-D43)*E43</f>
        <v>780000000</v>
      </c>
      <c r="H43" t="s">
        <v>29</v>
      </c>
      <c r="I43" t="s">
        <v>31</v>
      </c>
      <c r="J43">
        <f>SUM(G61:G66)</f>
        <v>2146500000</v>
      </c>
      <c r="M43" t="s">
        <v>31</v>
      </c>
      <c r="N43" s="42" t="s">
        <v>11</v>
      </c>
      <c r="O43" s="43">
        <f>MAX(E61:E67)</f>
        <v>300000000</v>
      </c>
      <c r="P43">
        <f>MAX(F61:F63)</f>
        <v>122000000</v>
      </c>
      <c r="Q43" s="42">
        <v>1</v>
      </c>
      <c r="R43" s="42"/>
      <c r="S43" t="s">
        <v>29</v>
      </c>
      <c r="T43" t="s">
        <v>31</v>
      </c>
      <c r="U43">
        <f>SUM(G61:G66)</f>
        <v>2146500000</v>
      </c>
      <c r="W43" t="s">
        <v>31</v>
      </c>
      <c r="X43">
        <f t="shared" si="11"/>
        <v>122000000</v>
      </c>
      <c r="Z43" t="s">
        <v>37</v>
      </c>
      <c r="AA43">
        <f>LOG10(V52/V44)</f>
        <v>-0.56300476693580936</v>
      </c>
      <c r="AB43">
        <f>AA43*2</f>
        <v>-1.1260095338716187</v>
      </c>
      <c r="AC43" t="s">
        <v>277</v>
      </c>
      <c r="AD43">
        <f>LOG10(Y52/Y44)</f>
        <v>-0.5209616998549268</v>
      </c>
      <c r="AE43">
        <f>AD43*2</f>
        <v>-1.0419233997098536</v>
      </c>
      <c r="AF43" t="s">
        <v>274</v>
      </c>
      <c r="AI43" t="s">
        <v>31</v>
      </c>
      <c r="AJ43" t="s">
        <v>8</v>
      </c>
      <c r="AK43">
        <v>1</v>
      </c>
      <c r="AL43">
        <v>7.2</v>
      </c>
      <c r="AM43">
        <v>98.63013698630138</v>
      </c>
      <c r="AO43">
        <v>98.393409506975573</v>
      </c>
      <c r="AP43" t="s">
        <v>31</v>
      </c>
      <c r="AQ43" t="s">
        <v>9</v>
      </c>
      <c r="AR43">
        <v>92.554415232433371</v>
      </c>
      <c r="AT43">
        <v>112.80076179184766</v>
      </c>
      <c r="AU43">
        <v>88.1719692589853</v>
      </c>
    </row>
    <row r="44" spans="2:54" ht="16" x14ac:dyDescent="0.2">
      <c r="B44" t="s">
        <v>29</v>
      </c>
      <c r="C44" t="str">
        <f t="shared" si="9"/>
        <v>At1</v>
      </c>
      <c r="D44">
        <f>C$30</f>
        <v>6</v>
      </c>
      <c r="E44">
        <f t="shared" si="10"/>
        <v>320000000</v>
      </c>
      <c r="G44">
        <f>((D45-D44)*(E45-E44))/2+(D45-D44)*E44</f>
        <v>285000000</v>
      </c>
      <c r="H44" t="s">
        <v>29</v>
      </c>
      <c r="I44" t="s">
        <v>32</v>
      </c>
      <c r="J44">
        <f>SUM(G68:G73)</f>
        <v>95391000</v>
      </c>
      <c r="K44">
        <f>AVERAGE(J44:J47)</f>
        <v>90826625</v>
      </c>
      <c r="M44" t="s">
        <v>32</v>
      </c>
      <c r="N44" s="42" t="s">
        <v>12</v>
      </c>
      <c r="O44" s="43">
        <f>MAX(E68:E75)</f>
        <v>12700000</v>
      </c>
      <c r="P44">
        <f>MAX(F68:F70)</f>
        <v>8984000</v>
      </c>
      <c r="Q44" s="42">
        <v>1</v>
      </c>
      <c r="R44" s="42"/>
      <c r="S44" t="s">
        <v>29</v>
      </c>
      <c r="T44" t="s">
        <v>32</v>
      </c>
      <c r="U44">
        <f>SUM(G68:G73)</f>
        <v>95391000</v>
      </c>
      <c r="V44">
        <f>AVERAGE(U44:U47)</f>
        <v>90826625</v>
      </c>
      <c r="W44" t="s">
        <v>32</v>
      </c>
      <c r="X44">
        <f t="shared" si="11"/>
        <v>8984000</v>
      </c>
      <c r="Y44">
        <f>AVERAGE(X44:X47)</f>
        <v>8985250</v>
      </c>
      <c r="AI44" t="s">
        <v>31</v>
      </c>
      <c r="AJ44" t="s">
        <v>8</v>
      </c>
      <c r="AK44">
        <v>2</v>
      </c>
      <c r="AL44">
        <v>7.1</v>
      </c>
      <c r="AM44">
        <v>98.156682027649765</v>
      </c>
      <c r="AO44">
        <v>95.179258445017553</v>
      </c>
      <c r="AP44" t="s">
        <v>31</v>
      </c>
      <c r="AQ44" t="s">
        <v>10</v>
      </c>
      <c r="AR44">
        <v>93.898850337600834</v>
      </c>
      <c r="AT44">
        <v>114.14519689701513</v>
      </c>
      <c r="AU44">
        <v>89.222861902620735</v>
      </c>
    </row>
    <row r="45" spans="2:54" ht="16" x14ac:dyDescent="0.2">
      <c r="B45" t="s">
        <v>29</v>
      </c>
      <c r="C45" t="str">
        <f t="shared" si="9"/>
        <v>At1</v>
      </c>
      <c r="D45">
        <f>C$31</f>
        <v>7</v>
      </c>
      <c r="E45">
        <f t="shared" si="10"/>
        <v>250000000</v>
      </c>
      <c r="G45">
        <f>((D46-D45)*(E46-E45))/2+(D46-D45)*E45</f>
        <v>235000000</v>
      </c>
      <c r="H45" t="s">
        <v>29</v>
      </c>
      <c r="I45" t="s">
        <v>32</v>
      </c>
      <c r="J45">
        <f>SUM(G75:G80)</f>
        <v>95188000</v>
      </c>
      <c r="M45" t="s">
        <v>32</v>
      </c>
      <c r="N45" s="42" t="s">
        <v>13</v>
      </c>
      <c r="O45" s="43">
        <f>MAX(E75:E81)</f>
        <v>14000000</v>
      </c>
      <c r="P45">
        <f>MAX(F75:F77)</f>
        <v>9986000</v>
      </c>
      <c r="Q45" s="42">
        <v>1</v>
      </c>
      <c r="R45" s="42"/>
      <c r="S45" t="s">
        <v>29</v>
      </c>
      <c r="T45" t="s">
        <v>32</v>
      </c>
      <c r="U45">
        <f>SUM(G75:G80)</f>
        <v>95188000</v>
      </c>
      <c r="W45" t="s">
        <v>32</v>
      </c>
      <c r="X45">
        <f t="shared" si="11"/>
        <v>9986000</v>
      </c>
      <c r="AI45" t="s">
        <v>31</v>
      </c>
      <c r="AJ45" t="s">
        <v>8</v>
      </c>
      <c r="AK45">
        <v>3</v>
      </c>
      <c r="AL45">
        <v>6.7</v>
      </c>
      <c r="AM45">
        <v>92.201834862385326</v>
      </c>
      <c r="AO45">
        <v>259.53562900590674</v>
      </c>
      <c r="AP45" t="s">
        <v>31</v>
      </c>
      <c r="AQ45" t="s">
        <v>11</v>
      </c>
      <c r="AR45">
        <v>94.642332317755972</v>
      </c>
      <c r="AT45">
        <v>114.88867887717026</v>
      </c>
      <c r="AU45">
        <v>89.804012856368871</v>
      </c>
    </row>
    <row r="46" spans="2:54" ht="16" x14ac:dyDescent="0.2">
      <c r="B46" t="s">
        <v>29</v>
      </c>
      <c r="C46" t="str">
        <f t="shared" si="9"/>
        <v>At1</v>
      </c>
      <c r="D46">
        <f>C$32</f>
        <v>8</v>
      </c>
      <c r="E46">
        <f t="shared" si="10"/>
        <v>220000000</v>
      </c>
      <c r="H46" t="s">
        <v>29</v>
      </c>
      <c r="I46" t="s">
        <v>32</v>
      </c>
      <c r="J46">
        <f>SUM(G82:G87)</f>
        <v>77391000</v>
      </c>
      <c r="M46" t="s">
        <v>32</v>
      </c>
      <c r="N46" s="42" t="s">
        <v>14</v>
      </c>
      <c r="O46" s="43">
        <f>MAX(E82:E88)</f>
        <v>9100000</v>
      </c>
      <c r="P46">
        <f>MAX(F82:F84)</f>
        <v>8984000</v>
      </c>
      <c r="Q46" s="42">
        <v>1</v>
      </c>
      <c r="S46" t="s">
        <v>29</v>
      </c>
      <c r="T46" t="s">
        <v>32</v>
      </c>
      <c r="U46">
        <f>SUM(G82:G87)</f>
        <v>77391000</v>
      </c>
      <c r="W46" t="s">
        <v>32</v>
      </c>
      <c r="X46">
        <f t="shared" si="11"/>
        <v>8984000</v>
      </c>
      <c r="AI46" t="s">
        <v>31</v>
      </c>
      <c r="AJ46" t="s">
        <v>8</v>
      </c>
      <c r="AK46">
        <v>6</v>
      </c>
      <c r="AL46">
        <v>5.9</v>
      </c>
      <c r="AM46">
        <v>80.821917808219183</v>
      </c>
      <c r="AO46">
        <v>78.783051927365392</v>
      </c>
      <c r="AP46" t="s">
        <v>32</v>
      </c>
      <c r="AQ46" t="s">
        <v>12</v>
      </c>
      <c r="AR46">
        <v>32.717114838099974</v>
      </c>
      <c r="AS46">
        <v>26.934084761078338</v>
      </c>
      <c r="AT46">
        <v>52.963461397514266</v>
      </c>
      <c r="AU46">
        <v>41.399478301471767</v>
      </c>
      <c r="AV46">
        <v>26.990850420257232</v>
      </c>
      <c r="AW46">
        <v>5.1324602286905918</v>
      </c>
    </row>
    <row r="47" spans="2:54" ht="16" x14ac:dyDescent="0.2">
      <c r="B47" t="s">
        <v>29</v>
      </c>
      <c r="C47" t="str">
        <f>$E$24</f>
        <v>At2</v>
      </c>
      <c r="D47">
        <f>$C$26</f>
        <v>0</v>
      </c>
      <c r="E47">
        <f>E26</f>
        <v>1300000</v>
      </c>
      <c r="F47">
        <f>(E48-E47)</f>
        <v>3300000</v>
      </c>
      <c r="G47">
        <f>((D48-D47)*(E48-E47))/2+(D48-D47)*E47</f>
        <v>2950000</v>
      </c>
      <c r="H47" t="s">
        <v>29</v>
      </c>
      <c r="I47" t="s">
        <v>32</v>
      </c>
      <c r="J47">
        <f>SUM(G89:G94)</f>
        <v>95336500</v>
      </c>
      <c r="M47" t="s">
        <v>32</v>
      </c>
      <c r="N47" s="42" t="s">
        <v>15</v>
      </c>
      <c r="O47" s="43">
        <f>MAX(E89:E95)</f>
        <v>12000000</v>
      </c>
      <c r="P47">
        <f>MAX(F89:F91)</f>
        <v>7987000</v>
      </c>
      <c r="Q47" s="42">
        <v>1</v>
      </c>
      <c r="S47" t="s">
        <v>29</v>
      </c>
      <c r="T47" t="s">
        <v>32</v>
      </c>
      <c r="U47">
        <f>SUM(G89:G94)</f>
        <v>95336500</v>
      </c>
      <c r="W47" t="s">
        <v>32</v>
      </c>
      <c r="X47">
        <f t="shared" si="11"/>
        <v>7987000</v>
      </c>
      <c r="AI47" t="s">
        <v>31</v>
      </c>
      <c r="AJ47" t="s">
        <v>8</v>
      </c>
      <c r="AK47">
        <v>7</v>
      </c>
      <c r="AL47">
        <v>5.5</v>
      </c>
      <c r="AM47">
        <v>76.744186046511615</v>
      </c>
      <c r="AO47">
        <v>71.386447090241461</v>
      </c>
      <c r="AP47" t="s">
        <v>32</v>
      </c>
      <c r="AQ47" t="s">
        <v>13</v>
      </c>
      <c r="AR47">
        <v>20.246346559414292</v>
      </c>
      <c r="AT47">
        <v>40.492693118828583</v>
      </c>
      <c r="AU47">
        <v>31.651563661203163</v>
      </c>
    </row>
    <row r="48" spans="2:54" ht="16" x14ac:dyDescent="0.2">
      <c r="B48" t="s">
        <v>29</v>
      </c>
      <c r="C48" t="str">
        <f t="shared" ref="C48:C53" si="12">$E$24</f>
        <v>At2</v>
      </c>
      <c r="D48">
        <f>$C$27</f>
        <v>1</v>
      </c>
      <c r="E48">
        <f t="shared" ref="E48:E53" si="13">E27</f>
        <v>4600000</v>
      </c>
      <c r="F48">
        <f>(E49-E48)</f>
        <v>56400000</v>
      </c>
      <c r="G48">
        <f>((D50-D48)*(E50-E48))/2+(D50-D48)*E48</f>
        <v>214600000</v>
      </c>
      <c r="H48" t="s">
        <v>30</v>
      </c>
      <c r="I48" t="s">
        <v>36</v>
      </c>
      <c r="J48">
        <f>SUM(G96:G101)</f>
        <v>1783650000</v>
      </c>
      <c r="K48">
        <f>AVERAGE(J48:J51)</f>
        <v>1812337500</v>
      </c>
      <c r="M48" t="s">
        <v>36</v>
      </c>
      <c r="N48" s="42" t="s">
        <v>16</v>
      </c>
      <c r="O48" s="43">
        <f>MAX(E96:E102)</f>
        <v>210000000</v>
      </c>
      <c r="P48">
        <f>MAX(F96:F98)</f>
        <v>156000000</v>
      </c>
      <c r="Q48" s="42">
        <v>1</v>
      </c>
      <c r="S48" t="s">
        <v>30</v>
      </c>
      <c r="T48" t="s">
        <v>36</v>
      </c>
      <c r="U48">
        <f>SUM(G96:G101)</f>
        <v>1783650000</v>
      </c>
      <c r="V48">
        <f>AVERAGE(U48:U51)</f>
        <v>1812337500</v>
      </c>
      <c r="W48" t="s">
        <v>36</v>
      </c>
      <c r="X48">
        <f t="shared" si="11"/>
        <v>156000000</v>
      </c>
      <c r="Y48">
        <f>AVERAGE(X48:X51)</f>
        <v>172750000</v>
      </c>
      <c r="AI48" t="s">
        <v>31</v>
      </c>
      <c r="AJ48" t="s">
        <v>8</v>
      </c>
      <c r="AK48">
        <v>8</v>
      </c>
      <c r="AL48">
        <v>4.5999999999999996</v>
      </c>
      <c r="AM48">
        <v>66.028708133971293</v>
      </c>
      <c r="AP48" t="s">
        <v>32</v>
      </c>
      <c r="AQ48" t="s">
        <v>14</v>
      </c>
      <c r="AR48">
        <v>27.83879288572075</v>
      </c>
      <c r="AT48">
        <v>48.085139445135042</v>
      </c>
      <c r="AU48">
        <v>37.586283723811562</v>
      </c>
    </row>
    <row r="49" spans="2:49" ht="16" x14ac:dyDescent="0.2">
      <c r="B49" t="s">
        <v>29</v>
      </c>
      <c r="C49" t="str">
        <f t="shared" si="12"/>
        <v>At2</v>
      </c>
      <c r="D49">
        <v>2</v>
      </c>
      <c r="E49">
        <f t="shared" si="13"/>
        <v>61000000</v>
      </c>
      <c r="F49">
        <f>(E50-E49)</f>
        <v>149000000</v>
      </c>
      <c r="G49">
        <f>((D51-D50)*(E51-E50))/2+(D51-D50)*E50</f>
        <v>615000000</v>
      </c>
      <c r="H49" t="s">
        <v>30</v>
      </c>
      <c r="I49" t="s">
        <v>36</v>
      </c>
      <c r="J49">
        <f>SUM(G103:G108)</f>
        <v>2331800000</v>
      </c>
      <c r="M49" t="s">
        <v>36</v>
      </c>
      <c r="N49" s="42" t="s">
        <v>17</v>
      </c>
      <c r="O49" s="43">
        <f>MAX(E103:E109)</f>
        <v>310000000</v>
      </c>
      <c r="P49">
        <f>MAX(F103:F105)</f>
        <v>192000000</v>
      </c>
      <c r="Q49" s="42">
        <v>1</v>
      </c>
      <c r="S49" t="s">
        <v>30</v>
      </c>
      <c r="T49" t="s">
        <v>36</v>
      </c>
      <c r="U49">
        <f>SUM(G103:G108)</f>
        <v>2331800000</v>
      </c>
      <c r="W49" t="s">
        <v>36</v>
      </c>
      <c r="X49">
        <f t="shared" si="11"/>
        <v>192000000</v>
      </c>
      <c r="AI49" t="s">
        <v>31</v>
      </c>
      <c r="AJ49" t="s">
        <v>9</v>
      </c>
      <c r="AK49">
        <v>0</v>
      </c>
      <c r="AL49">
        <v>7.5333333333333341</v>
      </c>
      <c r="AM49">
        <v>100</v>
      </c>
      <c r="AO49">
        <v>100</v>
      </c>
      <c r="AP49" t="s">
        <v>32</v>
      </c>
      <c r="AQ49" t="s">
        <v>15</v>
      </c>
      <c r="AR49">
        <v>27.161147397793911</v>
      </c>
      <c r="AT49">
        <v>47.407493957208203</v>
      </c>
      <c r="AU49">
        <v>37.056594596000245</v>
      </c>
    </row>
    <row r="50" spans="2:49" ht="16" x14ac:dyDescent="0.2">
      <c r="B50" t="s">
        <v>29</v>
      </c>
      <c r="C50" t="str">
        <f t="shared" si="12"/>
        <v>At2</v>
      </c>
      <c r="D50">
        <f>C$29</f>
        <v>3</v>
      </c>
      <c r="E50">
        <f t="shared" si="13"/>
        <v>210000000</v>
      </c>
      <c r="G50">
        <f>((D51-D50)*(E51-E50))/2+(D51-D50)*E50</f>
        <v>615000000</v>
      </c>
      <c r="H50" t="s">
        <v>30</v>
      </c>
      <c r="I50" t="s">
        <v>36</v>
      </c>
      <c r="J50">
        <f>SUM(G110:G115)</f>
        <v>1346650000</v>
      </c>
      <c r="M50" t="s">
        <v>36</v>
      </c>
      <c r="N50" s="42" t="s">
        <v>18</v>
      </c>
      <c r="O50" s="43">
        <f>MAX(E110:E116)</f>
        <v>170000000</v>
      </c>
      <c r="P50">
        <f>MAX(F110:F112)</f>
        <v>140000000</v>
      </c>
      <c r="Q50" s="42">
        <v>1</v>
      </c>
      <c r="S50" t="s">
        <v>30</v>
      </c>
      <c r="T50" t="s">
        <v>36</v>
      </c>
      <c r="U50">
        <f>SUM(G110:G115)</f>
        <v>1346650000</v>
      </c>
      <c r="W50" t="s">
        <v>36</v>
      </c>
      <c r="X50">
        <f t="shared" si="11"/>
        <v>140000000</v>
      </c>
      <c r="AI50" t="s">
        <v>31</v>
      </c>
      <c r="AJ50" t="s">
        <v>9</v>
      </c>
      <c r="AK50">
        <v>1</v>
      </c>
      <c r="AL50">
        <v>7.3</v>
      </c>
      <c r="AM50">
        <v>100</v>
      </c>
      <c r="AO50">
        <v>98.387096774193552</v>
      </c>
      <c r="AP50" t="s">
        <v>89</v>
      </c>
      <c r="AQ50" t="s">
        <v>90</v>
      </c>
      <c r="AR50">
        <v>104.92147062219874</v>
      </c>
      <c r="AS50">
        <v>98.472928260309047</v>
      </c>
      <c r="AT50">
        <v>125.16781718161303</v>
      </c>
      <c r="AU50">
        <v>97.838815566838591</v>
      </c>
      <c r="AV50">
        <v>98.190595278665995</v>
      </c>
      <c r="AW50">
        <v>11.146353563731212</v>
      </c>
    </row>
    <row r="51" spans="2:49" ht="16" x14ac:dyDescent="0.2">
      <c r="B51" t="s">
        <v>29</v>
      </c>
      <c r="C51" t="str">
        <f t="shared" si="12"/>
        <v>At2</v>
      </c>
      <c r="D51">
        <f>C$30</f>
        <v>6</v>
      </c>
      <c r="E51">
        <f t="shared" si="13"/>
        <v>200000000</v>
      </c>
      <c r="G51">
        <f>((D52-D51)*(E52-E51))/2+(D52-D51)*E51</f>
        <v>205000000</v>
      </c>
      <c r="H51" t="s">
        <v>30</v>
      </c>
      <c r="I51" t="s">
        <v>36</v>
      </c>
      <c r="J51">
        <f>SUM(G117:G122)</f>
        <v>1787250000</v>
      </c>
      <c r="M51" t="s">
        <v>36</v>
      </c>
      <c r="N51" s="42" t="s">
        <v>19</v>
      </c>
      <c r="O51" s="43">
        <f>MAX(E117:E123)</f>
        <v>270000000</v>
      </c>
      <c r="P51">
        <f>MAX(F117:F119)</f>
        <v>203000000</v>
      </c>
      <c r="Q51" s="42">
        <v>1</v>
      </c>
      <c r="S51" t="s">
        <v>30</v>
      </c>
      <c r="T51" t="s">
        <v>36</v>
      </c>
      <c r="U51">
        <f>SUM(G117:G122)</f>
        <v>1787250000</v>
      </c>
      <c r="W51" t="s">
        <v>36</v>
      </c>
      <c r="X51">
        <f t="shared" si="11"/>
        <v>203000000</v>
      </c>
      <c r="AI51" t="s">
        <v>31</v>
      </c>
      <c r="AJ51" t="s">
        <v>9</v>
      </c>
      <c r="AK51">
        <v>2</v>
      </c>
      <c r="AL51">
        <v>7</v>
      </c>
      <c r="AM51">
        <v>96.774193548387103</v>
      </c>
      <c r="AO51">
        <v>95.176087599881612</v>
      </c>
      <c r="AP51" t="s">
        <v>89</v>
      </c>
      <c r="AQ51" t="s">
        <v>91</v>
      </c>
      <c r="AR51">
        <v>107.68633175076479</v>
      </c>
      <c r="AT51">
        <v>127.93267831017909</v>
      </c>
      <c r="AU51">
        <v>100</v>
      </c>
    </row>
    <row r="52" spans="2:49" ht="16" x14ac:dyDescent="0.2">
      <c r="B52" t="s">
        <v>29</v>
      </c>
      <c r="C52" t="str">
        <f t="shared" si="12"/>
        <v>At2</v>
      </c>
      <c r="D52">
        <f>C$31</f>
        <v>7</v>
      </c>
      <c r="E52">
        <f t="shared" si="13"/>
        <v>210000000</v>
      </c>
      <c r="G52">
        <f>((D53-D52)*(E53-E52))/2+(D53-D52)*E52</f>
        <v>185000000</v>
      </c>
      <c r="H52" t="s">
        <v>30</v>
      </c>
      <c r="I52" t="s">
        <v>37</v>
      </c>
      <c r="J52">
        <f>SUM(G124:G129)</f>
        <v>26562000</v>
      </c>
      <c r="K52">
        <f>AVERAGE(J52:J55)</f>
        <v>24843250</v>
      </c>
      <c r="M52" t="s">
        <v>37</v>
      </c>
      <c r="N52" s="42" t="s">
        <v>20</v>
      </c>
      <c r="O52" s="43">
        <f>MAX(E124:E130)</f>
        <v>3600000</v>
      </c>
      <c r="P52">
        <f>MAX(F124:F126)</f>
        <v>3170000</v>
      </c>
      <c r="Q52" s="42">
        <v>1</v>
      </c>
      <c r="S52" t="s">
        <v>30</v>
      </c>
      <c r="T52" t="s">
        <v>37</v>
      </c>
      <c r="U52">
        <f>SUM(G124:G129)</f>
        <v>26562000</v>
      </c>
      <c r="V52">
        <f>AVERAGE(U52:U55)</f>
        <v>24843250</v>
      </c>
      <c r="W52" t="s">
        <v>37</v>
      </c>
      <c r="X52">
        <f t="shared" si="11"/>
        <v>3170000</v>
      </c>
      <c r="Y52">
        <f>AVERAGE(X52:X55)</f>
        <v>2707500</v>
      </c>
      <c r="AI52" t="s">
        <v>31</v>
      </c>
      <c r="AJ52" t="s">
        <v>9</v>
      </c>
      <c r="AK52">
        <v>3</v>
      </c>
      <c r="AL52">
        <v>6.8</v>
      </c>
      <c r="AM52">
        <v>93.577981651376135</v>
      </c>
      <c r="AO52">
        <v>261.59984918939296</v>
      </c>
      <c r="AP52" t="s">
        <v>89</v>
      </c>
      <c r="AQ52" t="s">
        <v>92</v>
      </c>
      <c r="AR52">
        <v>82.810982407963593</v>
      </c>
      <c r="AT52">
        <v>103.05732896737788</v>
      </c>
      <c r="AU52">
        <v>80.555906691416496</v>
      </c>
    </row>
    <row r="53" spans="2:49" ht="16" x14ac:dyDescent="0.2">
      <c r="B53" t="s">
        <v>29</v>
      </c>
      <c r="C53" t="str">
        <f t="shared" si="12"/>
        <v>At2</v>
      </c>
      <c r="D53">
        <f>C$32</f>
        <v>8</v>
      </c>
      <c r="E53">
        <f t="shared" si="13"/>
        <v>160000000</v>
      </c>
      <c r="H53" t="s">
        <v>30</v>
      </c>
      <c r="I53" t="s">
        <v>37</v>
      </c>
      <c r="J53">
        <f>SUM(G131:G136)</f>
        <v>33802000</v>
      </c>
      <c r="M53" t="s">
        <v>37</v>
      </c>
      <c r="N53" s="42" t="s">
        <v>21</v>
      </c>
      <c r="O53" s="43">
        <f>MAX(E131:E137)</f>
        <v>4100000</v>
      </c>
      <c r="P53">
        <f>MAX(F131:F133)</f>
        <v>2510000</v>
      </c>
      <c r="Q53" s="42">
        <v>1</v>
      </c>
      <c r="S53" t="s">
        <v>30</v>
      </c>
      <c r="T53" t="s">
        <v>37</v>
      </c>
      <c r="U53">
        <f>SUM(G131:G136)</f>
        <v>33802000</v>
      </c>
      <c r="W53" t="s">
        <v>37</v>
      </c>
      <c r="X53">
        <f t="shared" si="11"/>
        <v>2510000</v>
      </c>
      <c r="AI53" t="s">
        <v>31</v>
      </c>
      <c r="AJ53" t="s">
        <v>9</v>
      </c>
      <c r="AK53">
        <v>6</v>
      </c>
      <c r="AL53">
        <v>5.9</v>
      </c>
      <c r="AM53">
        <v>80.821917808219183</v>
      </c>
      <c r="AO53">
        <v>79.480726345970055</v>
      </c>
      <c r="AP53" t="s">
        <v>89</v>
      </c>
      <c r="AQ53" t="s">
        <v>93</v>
      </c>
      <c r="AR53">
        <v>97.343596333736855</v>
      </c>
      <c r="AT53">
        <v>117.58994289315115</v>
      </c>
      <c r="AU53">
        <v>91.915485899582691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1300000</v>
      </c>
      <c r="F54">
        <f>(E55-E54)</f>
        <v>3100000</v>
      </c>
      <c r="G54">
        <f>((D55-D54)*(E55-E54))/2+(D55-D54)*E54</f>
        <v>2850000</v>
      </c>
      <c r="H54" t="s">
        <v>30</v>
      </c>
      <c r="I54" t="s">
        <v>37</v>
      </c>
      <c r="J54">
        <f>SUM(G138:G143)</f>
        <v>17617000</v>
      </c>
      <c r="M54" t="s">
        <v>37</v>
      </c>
      <c r="N54" s="42" t="s">
        <v>22</v>
      </c>
      <c r="O54" s="43">
        <f>MAX(E138:E144)</f>
        <v>2600000</v>
      </c>
      <c r="P54">
        <f>MAX(F138:F140)</f>
        <v>2400000</v>
      </c>
      <c r="Q54" s="42">
        <v>1</v>
      </c>
      <c r="S54" t="s">
        <v>30</v>
      </c>
      <c r="T54" t="s">
        <v>37</v>
      </c>
      <c r="U54">
        <f>SUM(G138:G143)</f>
        <v>17617000</v>
      </c>
      <c r="W54" t="s">
        <v>37</v>
      </c>
      <c r="X54">
        <f t="shared" si="11"/>
        <v>2400000</v>
      </c>
      <c r="AI54" t="s">
        <v>31</v>
      </c>
      <c r="AJ54" t="s">
        <v>9</v>
      </c>
      <c r="AK54">
        <v>7</v>
      </c>
      <c r="AL54">
        <v>5.6</v>
      </c>
      <c r="AM54">
        <v>78.139534883720913</v>
      </c>
      <c r="AO54">
        <v>72.801824858128413</v>
      </c>
    </row>
    <row r="55" spans="2:49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4400000</v>
      </c>
      <c r="F55">
        <f>(E56-E55)</f>
        <v>66600000</v>
      </c>
      <c r="G55">
        <f>((D57-D55)*(E57-E55))/2+(D57-D55)*E55</f>
        <v>144400000</v>
      </c>
      <c r="H55" t="s">
        <v>30</v>
      </c>
      <c r="I55" t="s">
        <v>37</v>
      </c>
      <c r="J55">
        <f>SUM(G145:G150)</f>
        <v>21392000</v>
      </c>
      <c r="M55" t="s">
        <v>37</v>
      </c>
      <c r="N55" s="42" t="s">
        <v>23</v>
      </c>
      <c r="O55" s="43">
        <f>MAX(E145:E151)</f>
        <v>3800000</v>
      </c>
      <c r="P55">
        <f>MAX(F145:F147)</f>
        <v>2750000</v>
      </c>
      <c r="Q55" s="42">
        <v>1</v>
      </c>
      <c r="S55" t="s">
        <v>30</v>
      </c>
      <c r="T55" t="s">
        <v>37</v>
      </c>
      <c r="U55">
        <f>SUM(G145:G150)</f>
        <v>21392000</v>
      </c>
      <c r="W55" t="s">
        <v>37</v>
      </c>
      <c r="X55">
        <f t="shared" si="11"/>
        <v>2750000</v>
      </c>
      <c r="AI55" t="s">
        <v>31</v>
      </c>
      <c r="AJ55" t="s">
        <v>9</v>
      </c>
      <c r="AK55">
        <v>8</v>
      </c>
      <c r="AL55">
        <v>4.7</v>
      </c>
      <c r="AM55">
        <v>67.464114832535898</v>
      </c>
    </row>
    <row r="56" spans="2:49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71000000</v>
      </c>
      <c r="F56">
        <f>(E57-E56)</f>
        <v>69000000</v>
      </c>
      <c r="G56">
        <f>((D58-D57)*(E58-E57))/2+(D58-D57)*E57</f>
        <v>570000000</v>
      </c>
      <c r="N56" s="42"/>
      <c r="AI56" t="s">
        <v>31</v>
      </c>
      <c r="AJ56" t="s">
        <v>10</v>
      </c>
      <c r="AK56">
        <v>0</v>
      </c>
      <c r="AL56">
        <v>7.5333333333333341</v>
      </c>
      <c r="AM56">
        <v>100</v>
      </c>
      <c r="AO56">
        <v>100.68493150684932</v>
      </c>
      <c r="AQ56" t="s">
        <v>94</v>
      </c>
      <c r="AR56">
        <v>20.246346559414292</v>
      </c>
    </row>
    <row r="57" spans="2:49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140000000</v>
      </c>
      <c r="G57">
        <f>((D58-D57)*(E58-E57))/2+(D58-D57)*E57</f>
        <v>570000000</v>
      </c>
      <c r="N57" s="42"/>
      <c r="AI57" t="s">
        <v>31</v>
      </c>
      <c r="AJ57" t="s">
        <v>10</v>
      </c>
      <c r="AK57">
        <v>1</v>
      </c>
      <c r="AL57">
        <v>7.4</v>
      </c>
      <c r="AM57">
        <v>101.36986301369863</v>
      </c>
      <c r="AO57">
        <v>98.38078404141153</v>
      </c>
      <c r="AQ57" t="s">
        <v>95</v>
      </c>
      <c r="AR57">
        <v>127.93267831017909</v>
      </c>
    </row>
    <row r="58" spans="2:49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240000000</v>
      </c>
      <c r="G58">
        <f>((D59-D58)*(E59-E58))/2+(D59-D58)*E58</f>
        <v>245000000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2</v>
      </c>
      <c r="AL58">
        <v>6.9</v>
      </c>
      <c r="AM58">
        <v>95.391705069124427</v>
      </c>
      <c r="AO58">
        <v>95.1729167547457</v>
      </c>
    </row>
    <row r="59" spans="2:49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250000000</v>
      </c>
      <c r="G59">
        <f>((D60-D59)*(E60-E59))/2+(D60-D59)*E59</f>
        <v>245000000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3</v>
      </c>
      <c r="AL59">
        <v>6.9</v>
      </c>
      <c r="AM59">
        <v>94.954128440366986</v>
      </c>
      <c r="AO59">
        <v>259.5544803317834</v>
      </c>
    </row>
    <row r="60" spans="2:49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240000000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6</v>
      </c>
      <c r="AL60">
        <v>5.7</v>
      </c>
      <c r="AM60">
        <v>78.082191780821915</v>
      </c>
      <c r="AO60">
        <v>78.80853775087607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1300000</v>
      </c>
      <c r="F61">
        <f>(E62-E61)</f>
        <v>2600000</v>
      </c>
      <c r="G61">
        <f>((D62-D61)*(E62-E61))/2+(D62-D61)*E61</f>
        <v>2600000</v>
      </c>
      <c r="N61" s="42"/>
      <c r="AI61" t="s">
        <v>31</v>
      </c>
      <c r="AJ61" t="s">
        <v>10</v>
      </c>
      <c r="AK61">
        <v>7</v>
      </c>
      <c r="AL61">
        <v>5.7</v>
      </c>
      <c r="AM61">
        <v>79.534883720930225</v>
      </c>
      <c r="AO61">
        <v>73.499499276733061</v>
      </c>
    </row>
    <row r="62" spans="2:49" ht="16" x14ac:dyDescent="0.2">
      <c r="B62" t="s">
        <v>29</v>
      </c>
      <c r="C62" t="str">
        <f t="shared" ref="C62:C67" si="16">$G$24</f>
        <v>At4</v>
      </c>
      <c r="D62">
        <f>$C$27</f>
        <v>1</v>
      </c>
      <c r="E62">
        <f t="shared" ref="E62:E67" si="17">G27</f>
        <v>3900000</v>
      </c>
      <c r="F62">
        <f>(E63-E62)</f>
        <v>54100000</v>
      </c>
      <c r="G62">
        <f>((D64-D62)*(E64-E62))/2+(D64-D62)*E62</f>
        <v>183900000</v>
      </c>
      <c r="N62" s="42"/>
      <c r="AI62" t="s">
        <v>31</v>
      </c>
      <c r="AJ62" t="s">
        <v>10</v>
      </c>
      <c r="AK62">
        <v>8</v>
      </c>
      <c r="AL62">
        <v>4.7</v>
      </c>
      <c r="AM62">
        <v>67.464114832535898</v>
      </c>
    </row>
    <row r="63" spans="2:49" ht="16" x14ac:dyDescent="0.2">
      <c r="B63" t="s">
        <v>29</v>
      </c>
      <c r="C63" t="str">
        <f t="shared" si="16"/>
        <v>At4</v>
      </c>
      <c r="D63">
        <v>2</v>
      </c>
      <c r="E63">
        <f t="shared" si="17"/>
        <v>58000000</v>
      </c>
      <c r="F63">
        <f>(E64-E63)</f>
        <v>122000000</v>
      </c>
      <c r="G63">
        <f>((D65-D64)*(E65-E64))/2+(D65-D64)*E64</f>
        <v>720000000</v>
      </c>
      <c r="N63" s="42"/>
      <c r="AI63" t="s">
        <v>31</v>
      </c>
      <c r="AJ63" t="s">
        <v>11</v>
      </c>
      <c r="AK63">
        <v>0</v>
      </c>
      <c r="AL63">
        <v>7.5333333333333341</v>
      </c>
      <c r="AM63">
        <v>100</v>
      </c>
      <c r="AO63">
        <v>98.63013698630138</v>
      </c>
    </row>
    <row r="64" spans="2:49" ht="16" x14ac:dyDescent="0.2">
      <c r="B64" t="s">
        <v>29</v>
      </c>
      <c r="C64" t="str">
        <f t="shared" si="16"/>
        <v>At4</v>
      </c>
      <c r="D64">
        <f>C$29</f>
        <v>3</v>
      </c>
      <c r="E64">
        <f t="shared" si="17"/>
        <v>180000000</v>
      </c>
      <c r="G64">
        <f>((D65-D64)*(E65-E64))/2+(D65-D64)*E64</f>
        <v>720000000</v>
      </c>
      <c r="N64" s="42"/>
      <c r="AI64" t="s">
        <v>31</v>
      </c>
      <c r="AJ64" t="s">
        <v>11</v>
      </c>
      <c r="AK64">
        <v>1</v>
      </c>
      <c r="AL64">
        <v>7.1</v>
      </c>
      <c r="AM64">
        <v>97.260273972602747</v>
      </c>
      <c r="AO64">
        <v>97.017233760494918</v>
      </c>
    </row>
    <row r="65" spans="2:41" ht="16" x14ac:dyDescent="0.2">
      <c r="B65" t="s">
        <v>29</v>
      </c>
      <c r="C65" t="str">
        <f t="shared" si="16"/>
        <v>At4</v>
      </c>
      <c r="D65">
        <f>C$30</f>
        <v>6</v>
      </c>
      <c r="E65">
        <f t="shared" si="17"/>
        <v>300000000</v>
      </c>
      <c r="G65">
        <f>((D66-D65)*(E66-E65))/2+(D66-D65)*E65</f>
        <v>275000000</v>
      </c>
      <c r="N65" s="42"/>
      <c r="AI65" t="s">
        <v>31</v>
      </c>
      <c r="AJ65" t="s">
        <v>11</v>
      </c>
      <c r="AK65">
        <v>2</v>
      </c>
      <c r="AL65">
        <v>7</v>
      </c>
      <c r="AM65">
        <v>96.774193548387103</v>
      </c>
      <c r="AO65">
        <v>96.552234388872449</v>
      </c>
    </row>
    <row r="66" spans="2:41" ht="16" x14ac:dyDescent="0.2">
      <c r="B66" t="s">
        <v>29</v>
      </c>
      <c r="C66" t="str">
        <f t="shared" si="16"/>
        <v>At4</v>
      </c>
      <c r="D66">
        <f>C$31</f>
        <v>7</v>
      </c>
      <c r="E66">
        <f t="shared" si="17"/>
        <v>250000000</v>
      </c>
      <c r="G66">
        <f>((D67-D66)*(E67-E66))/2+(D67-D66)*E66</f>
        <v>245000000</v>
      </c>
      <c r="N66" s="42"/>
      <c r="AI66" t="s">
        <v>31</v>
      </c>
      <c r="AJ66" t="s">
        <v>11</v>
      </c>
      <c r="AK66">
        <v>3</v>
      </c>
      <c r="AL66">
        <v>7</v>
      </c>
      <c r="AM66">
        <v>96.330275229357795</v>
      </c>
      <c r="AO66">
        <v>263.67349503581755</v>
      </c>
    </row>
    <row r="67" spans="2:41" ht="16" x14ac:dyDescent="0.2">
      <c r="B67" t="s">
        <v>29</v>
      </c>
      <c r="C67" t="str">
        <f t="shared" si="16"/>
        <v>At4</v>
      </c>
      <c r="D67">
        <f>C$32</f>
        <v>8</v>
      </c>
      <c r="E67">
        <f t="shared" si="17"/>
        <v>240000000</v>
      </c>
      <c r="N67" s="42"/>
      <c r="AI67" t="s">
        <v>31</v>
      </c>
      <c r="AJ67" t="s">
        <v>11</v>
      </c>
      <c r="AK67">
        <v>6</v>
      </c>
      <c r="AL67">
        <v>5.8</v>
      </c>
      <c r="AM67">
        <v>79.452054794520549</v>
      </c>
      <c r="AO67">
        <v>78.098120420516082</v>
      </c>
    </row>
    <row r="68" spans="2:41" ht="16" x14ac:dyDescent="0.2">
      <c r="B68" t="s">
        <v>29</v>
      </c>
      <c r="C68" t="str">
        <f t="shared" ref="C68:C74" si="18">$H$24</f>
        <v>Ct1</v>
      </c>
      <c r="D68">
        <f>$C$26</f>
        <v>0</v>
      </c>
      <c r="E68">
        <f>H26</f>
        <v>34000</v>
      </c>
      <c r="F68">
        <f>(E69-E68)</f>
        <v>-18000</v>
      </c>
      <c r="G68">
        <f>((D69-D68)*(E69-E68))/2+(D69-D68)*E68</f>
        <v>25000</v>
      </c>
      <c r="N68" s="42"/>
      <c r="AI68" t="s">
        <v>31</v>
      </c>
      <c r="AJ68" t="s">
        <v>11</v>
      </c>
      <c r="AK68">
        <v>7</v>
      </c>
      <c r="AL68">
        <v>5.5</v>
      </c>
      <c r="AM68">
        <v>76.744186046511615</v>
      </c>
      <c r="AO68">
        <v>71.386447090241461</v>
      </c>
    </row>
    <row r="69" spans="2:41" x14ac:dyDescent="0.2">
      <c r="B69" t="s">
        <v>29</v>
      </c>
      <c r="C69" t="str">
        <f t="shared" si="18"/>
        <v>Ct1</v>
      </c>
      <c r="D69">
        <f>$C$27</f>
        <v>1</v>
      </c>
      <c r="E69">
        <f t="shared" ref="E69:E74" si="19">H27</f>
        <v>16000</v>
      </c>
      <c r="F69">
        <f>(E70-E69)</f>
        <v>8984000</v>
      </c>
      <c r="G69">
        <f>((D71-D69)*(E71-E69))/2+(D71-D69)*E69</f>
        <v>9116000</v>
      </c>
      <c r="AI69" t="s">
        <v>31</v>
      </c>
      <c r="AJ69" t="s">
        <v>11</v>
      </c>
      <c r="AK69">
        <v>8</v>
      </c>
      <c r="AL69">
        <v>4.5999999999999996</v>
      </c>
      <c r="AM69">
        <v>66.028708133971293</v>
      </c>
    </row>
    <row r="70" spans="2:41" x14ac:dyDescent="0.2">
      <c r="B70" t="s">
        <v>29</v>
      </c>
      <c r="C70" t="str">
        <f t="shared" si="18"/>
        <v>Ct1</v>
      </c>
      <c r="D70">
        <v>2</v>
      </c>
      <c r="E70">
        <f t="shared" si="19"/>
        <v>9000000</v>
      </c>
      <c r="F70">
        <f>(E71-E70)</f>
        <v>100000</v>
      </c>
      <c r="G70">
        <f>((D72-D71)*(E72-E71))/2+(D72-D71)*E71</f>
        <v>32700000</v>
      </c>
      <c r="AI70" t="s">
        <v>32</v>
      </c>
      <c r="AJ70" t="s">
        <v>12</v>
      </c>
      <c r="AK70">
        <v>0</v>
      </c>
      <c r="AL70">
        <v>7.5333333333333341</v>
      </c>
      <c r="AM70">
        <v>100</v>
      </c>
      <c r="AO70">
        <v>99.31506849315069</v>
      </c>
    </row>
    <row r="71" spans="2:41" x14ac:dyDescent="0.2">
      <c r="B71" t="s">
        <v>29</v>
      </c>
      <c r="C71" t="str">
        <f t="shared" si="18"/>
        <v>Ct1</v>
      </c>
      <c r="D71">
        <f>C$29</f>
        <v>3</v>
      </c>
      <c r="E71">
        <f t="shared" si="19"/>
        <v>9100000</v>
      </c>
      <c r="G71">
        <f>((D72-D71)*(E72-E71))/2+(D72-D71)*E71</f>
        <v>32700000</v>
      </c>
      <c r="AI71" t="s">
        <v>32</v>
      </c>
      <c r="AJ71" t="s">
        <v>12</v>
      </c>
      <c r="AK71">
        <v>1</v>
      </c>
      <c r="AL71">
        <v>7.2</v>
      </c>
      <c r="AM71">
        <v>98.63013698630138</v>
      </c>
      <c r="AO71">
        <v>99.084653746606904</v>
      </c>
    </row>
    <row r="72" spans="2:41" x14ac:dyDescent="0.2">
      <c r="B72" t="s">
        <v>29</v>
      </c>
      <c r="C72" t="str">
        <f t="shared" si="18"/>
        <v>Ct1</v>
      </c>
      <c r="D72">
        <f>C$30</f>
        <v>6</v>
      </c>
      <c r="E72">
        <f t="shared" si="19"/>
        <v>12700000</v>
      </c>
      <c r="G72">
        <f>((D73-D72)*(E73-E72))/2+(D73-D72)*E72</f>
        <v>10850000</v>
      </c>
      <c r="AI72" t="s">
        <v>32</v>
      </c>
      <c r="AJ72" t="s">
        <v>12</v>
      </c>
      <c r="AK72">
        <v>2</v>
      </c>
      <c r="AL72">
        <v>7.2</v>
      </c>
      <c r="AM72">
        <v>99.539170506912441</v>
      </c>
      <c r="AO72">
        <v>98.62279626263053</v>
      </c>
    </row>
    <row r="73" spans="2:41" x14ac:dyDescent="0.2">
      <c r="B73" t="s">
        <v>29</v>
      </c>
      <c r="C73" t="str">
        <f t="shared" si="18"/>
        <v>Ct1</v>
      </c>
      <c r="D73">
        <f>C$31</f>
        <v>7</v>
      </c>
      <c r="E73">
        <f t="shared" si="19"/>
        <v>9000000</v>
      </c>
      <c r="G73">
        <f>((D74-D73)*(E74-E73))/2+(D74-D73)*E73</f>
        <v>10000000</v>
      </c>
      <c r="AI73" t="s">
        <v>32</v>
      </c>
      <c r="AJ73" t="s">
        <v>12</v>
      </c>
      <c r="AK73">
        <v>3</v>
      </c>
      <c r="AL73">
        <v>7.1</v>
      </c>
      <c r="AM73">
        <v>97.706422018348619</v>
      </c>
      <c r="AO73">
        <v>284.23086590423526</v>
      </c>
    </row>
    <row r="74" spans="2:41" x14ac:dyDescent="0.2">
      <c r="B74" t="s">
        <v>29</v>
      </c>
      <c r="C74" t="str">
        <f t="shared" si="18"/>
        <v>Ct1</v>
      </c>
      <c r="D74">
        <f>C$32</f>
        <v>8</v>
      </c>
      <c r="E74">
        <f t="shared" si="19"/>
        <v>11000000</v>
      </c>
      <c r="AI74" t="s">
        <v>32</v>
      </c>
      <c r="AJ74" t="s">
        <v>12</v>
      </c>
      <c r="AK74">
        <v>6</v>
      </c>
      <c r="AL74">
        <v>6.7</v>
      </c>
      <c r="AM74">
        <v>91.780821917808225</v>
      </c>
      <c r="AO74">
        <v>92.634597005415742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34000</v>
      </c>
      <c r="F75">
        <f>(E76-E75)</f>
        <v>-20000</v>
      </c>
      <c r="G75">
        <f>((D76-D75)*(E76-E75))/2+(D76-D75)*E75</f>
        <v>24000</v>
      </c>
      <c r="AI75" t="s">
        <v>32</v>
      </c>
      <c r="AJ75" t="s">
        <v>12</v>
      </c>
      <c r="AK75">
        <v>7</v>
      </c>
      <c r="AL75">
        <v>6.7</v>
      </c>
      <c r="AM75">
        <v>93.488372093023258</v>
      </c>
      <c r="AO75">
        <v>93.394903749860916</v>
      </c>
    </row>
    <row r="76" spans="2:41" x14ac:dyDescent="0.2">
      <c r="B76" t="s">
        <v>29</v>
      </c>
      <c r="C76" t="str">
        <f t="shared" ref="C76:C81" si="20">$I$24</f>
        <v>Ct2</v>
      </c>
      <c r="D76">
        <f>$C$27</f>
        <v>1</v>
      </c>
      <c r="E76">
        <f t="shared" ref="E76:E81" si="21">I27</f>
        <v>14000</v>
      </c>
      <c r="F76">
        <f>(E77-E76)</f>
        <v>9986000</v>
      </c>
      <c r="G76">
        <f>((D78-D76)*(E78-E76))/2+(D78-D76)*E76</f>
        <v>9814000</v>
      </c>
      <c r="AI76" t="s">
        <v>32</v>
      </c>
      <c r="AJ76" t="s">
        <v>12</v>
      </c>
      <c r="AK76">
        <v>8</v>
      </c>
      <c r="AL76">
        <v>6.5</v>
      </c>
      <c r="AM76">
        <v>93.301435406698573</v>
      </c>
    </row>
    <row r="77" spans="2:41" x14ac:dyDescent="0.2">
      <c r="B77" t="s">
        <v>29</v>
      </c>
      <c r="C77" t="str">
        <f t="shared" si="20"/>
        <v>Ct2</v>
      </c>
      <c r="D77">
        <v>2</v>
      </c>
      <c r="E77">
        <f t="shared" si="21"/>
        <v>10000000</v>
      </c>
      <c r="F77">
        <f>(E78-E77)</f>
        <v>-200000</v>
      </c>
      <c r="G77">
        <f>((D79-D78)*(E79-E78))/2+(D79-D78)*E78</f>
        <v>32250000</v>
      </c>
      <c r="AI77" t="s">
        <v>32</v>
      </c>
      <c r="AJ77" t="s">
        <v>13</v>
      </c>
      <c r="AK77">
        <v>0</v>
      </c>
      <c r="AL77">
        <v>7.5333333333333341</v>
      </c>
      <c r="AM77">
        <v>100</v>
      </c>
      <c r="AO77">
        <v>100</v>
      </c>
    </row>
    <row r="78" spans="2:41" x14ac:dyDescent="0.2">
      <c r="B78" t="s">
        <v>29</v>
      </c>
      <c r="C78" t="str">
        <f t="shared" si="20"/>
        <v>Ct2</v>
      </c>
      <c r="D78">
        <f>C$29</f>
        <v>3</v>
      </c>
      <c r="E78">
        <f t="shared" si="21"/>
        <v>9800000</v>
      </c>
      <c r="G78">
        <f>((D79-D78)*(E79-E78))/2+(D79-D78)*E78</f>
        <v>32250000</v>
      </c>
      <c r="AI78" t="s">
        <v>32</v>
      </c>
      <c r="AJ78" t="s">
        <v>13</v>
      </c>
      <c r="AK78">
        <v>1</v>
      </c>
      <c r="AL78">
        <v>7.3</v>
      </c>
      <c r="AM78">
        <v>100</v>
      </c>
      <c r="AO78">
        <v>99.769585253456228</v>
      </c>
    </row>
    <row r="79" spans="2:41" x14ac:dyDescent="0.2">
      <c r="B79" t="s">
        <v>29</v>
      </c>
      <c r="C79" t="str">
        <f t="shared" si="20"/>
        <v>Ct2</v>
      </c>
      <c r="D79">
        <f>C$30</f>
        <v>6</v>
      </c>
      <c r="E79">
        <f t="shared" si="21"/>
        <v>11700000</v>
      </c>
      <c r="G79">
        <f>((D80-D79)*(E80-E79))/2+(D80-D79)*E79</f>
        <v>9850000</v>
      </c>
      <c r="AI79" t="s">
        <v>32</v>
      </c>
      <c r="AJ79" t="s">
        <v>13</v>
      </c>
      <c r="AK79">
        <v>2</v>
      </c>
      <c r="AL79">
        <v>7.2</v>
      </c>
      <c r="AM79">
        <v>99.539170506912441</v>
      </c>
      <c r="AO79">
        <v>98.62279626263053</v>
      </c>
    </row>
    <row r="80" spans="2:41" x14ac:dyDescent="0.2">
      <c r="B80" t="s">
        <v>29</v>
      </c>
      <c r="C80" t="str">
        <f t="shared" si="20"/>
        <v>Ct2</v>
      </c>
      <c r="D80">
        <f>C$31</f>
        <v>7</v>
      </c>
      <c r="E80">
        <f t="shared" si="21"/>
        <v>8000000</v>
      </c>
      <c r="G80">
        <f>((D81-D80)*(E81-E80))/2+(D81-D80)*E80</f>
        <v>11000000</v>
      </c>
      <c r="AI80" t="s">
        <v>32</v>
      </c>
      <c r="AJ80" t="s">
        <v>13</v>
      </c>
      <c r="AK80">
        <v>3</v>
      </c>
      <c r="AL80">
        <v>7.1</v>
      </c>
      <c r="AM80">
        <v>97.706422018348619</v>
      </c>
      <c r="AO80">
        <v>288.34045494533115</v>
      </c>
    </row>
    <row r="81" spans="2:41" x14ac:dyDescent="0.2">
      <c r="B81" t="s">
        <v>29</v>
      </c>
      <c r="C81" t="str">
        <f t="shared" si="20"/>
        <v>Ct2</v>
      </c>
      <c r="D81">
        <f>C$32</f>
        <v>8</v>
      </c>
      <c r="E81">
        <f t="shared" si="21"/>
        <v>14000000</v>
      </c>
      <c r="AI81" t="s">
        <v>32</v>
      </c>
      <c r="AJ81" t="s">
        <v>13</v>
      </c>
      <c r="AK81">
        <v>6</v>
      </c>
      <c r="AL81">
        <v>6.9</v>
      </c>
      <c r="AM81">
        <v>94.520547945205493</v>
      </c>
      <c r="AO81">
        <v>96.097483274928322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34000</v>
      </c>
      <c r="F82">
        <f>(E83-E82)</f>
        <v>-18000</v>
      </c>
      <c r="G82">
        <f>((D83-D82)*(E83-E82))/2+(D83-D82)*E82</f>
        <v>25000</v>
      </c>
      <c r="AI82" t="s">
        <v>32</v>
      </c>
      <c r="AJ82" t="s">
        <v>13</v>
      </c>
      <c r="AK82">
        <v>7</v>
      </c>
      <c r="AL82">
        <v>7</v>
      </c>
      <c r="AM82">
        <v>97.674418604651152</v>
      </c>
      <c r="AO82">
        <v>96.923333704239468</v>
      </c>
    </row>
    <row r="83" spans="2:41" x14ac:dyDescent="0.2">
      <c r="B83" t="s">
        <v>29</v>
      </c>
      <c r="C83" t="str">
        <f t="shared" ref="C83:C88" si="22">$J$24</f>
        <v>Ct3</v>
      </c>
      <c r="D83">
        <f>$C$27</f>
        <v>1</v>
      </c>
      <c r="E83">
        <f t="shared" ref="E83:E88" si="23">J27</f>
        <v>16000</v>
      </c>
      <c r="F83">
        <f>(E84-E83)</f>
        <v>8984000</v>
      </c>
      <c r="G83">
        <f>((D85-D83)*(E85-E83))/2+(D85-D83)*E83</f>
        <v>8616000</v>
      </c>
      <c r="AI83" t="s">
        <v>32</v>
      </c>
      <c r="AJ83" t="s">
        <v>13</v>
      </c>
      <c r="AK83">
        <v>8</v>
      </c>
      <c r="AL83">
        <v>6.7</v>
      </c>
      <c r="AM83">
        <v>96.17224880382777</v>
      </c>
    </row>
    <row r="84" spans="2:41" x14ac:dyDescent="0.2">
      <c r="B84" t="s">
        <v>29</v>
      </c>
      <c r="C84" t="str">
        <f t="shared" si="22"/>
        <v>Ct3</v>
      </c>
      <c r="D84">
        <v>2</v>
      </c>
      <c r="E84">
        <f t="shared" si="23"/>
        <v>9000000</v>
      </c>
      <c r="F84">
        <f>(E85-E84)</f>
        <v>-400000</v>
      </c>
      <c r="G84">
        <f>((D86-D85)*(E86-E85))/2+(D86-D85)*E85</f>
        <v>26550000</v>
      </c>
      <c r="AI84" t="s">
        <v>32</v>
      </c>
      <c r="AJ84" t="s">
        <v>14</v>
      </c>
      <c r="AK84">
        <v>0</v>
      </c>
      <c r="AL84">
        <v>7.5333333333333341</v>
      </c>
      <c r="AM84">
        <v>100</v>
      </c>
      <c r="AO84">
        <v>100.68493150684932</v>
      </c>
    </row>
    <row r="85" spans="2:41" x14ac:dyDescent="0.2">
      <c r="B85" t="s">
        <v>29</v>
      </c>
      <c r="C85" t="str">
        <f t="shared" si="22"/>
        <v>Ct3</v>
      </c>
      <c r="D85">
        <f>C$29</f>
        <v>3</v>
      </c>
      <c r="E85">
        <f t="shared" si="23"/>
        <v>8600000</v>
      </c>
      <c r="G85">
        <f>((D86-D85)*(E86-E85))/2+(D86-D85)*E85</f>
        <v>26550000</v>
      </c>
      <c r="AI85" t="s">
        <v>32</v>
      </c>
      <c r="AJ85" t="s">
        <v>14</v>
      </c>
      <c r="AK85">
        <v>1</v>
      </c>
      <c r="AL85">
        <v>7.4</v>
      </c>
      <c r="AM85">
        <v>101.36986301369863</v>
      </c>
      <c r="AO85">
        <v>101.14576099993687</v>
      </c>
    </row>
    <row r="86" spans="2:41" x14ac:dyDescent="0.2">
      <c r="B86" t="s">
        <v>29</v>
      </c>
      <c r="C86" t="str">
        <f t="shared" si="22"/>
        <v>Ct3</v>
      </c>
      <c r="D86">
        <f>C$30</f>
        <v>6</v>
      </c>
      <c r="E86">
        <f t="shared" si="23"/>
        <v>9100000</v>
      </c>
      <c r="G86">
        <f>((D87-D86)*(E87-E86))/2+(D87-D86)*E86</f>
        <v>8050000</v>
      </c>
      <c r="AI86" t="s">
        <v>32</v>
      </c>
      <c r="AJ86" t="s">
        <v>14</v>
      </c>
      <c r="AK86">
        <v>2</v>
      </c>
      <c r="AL86">
        <v>7.3</v>
      </c>
      <c r="AM86">
        <v>100.92165898617512</v>
      </c>
      <c r="AO86">
        <v>98.625967107766456</v>
      </c>
    </row>
    <row r="87" spans="2:41" x14ac:dyDescent="0.2">
      <c r="B87" t="s">
        <v>29</v>
      </c>
      <c r="C87" t="str">
        <f t="shared" si="22"/>
        <v>Ct3</v>
      </c>
      <c r="D87">
        <f>C$31</f>
        <v>7</v>
      </c>
      <c r="E87">
        <f t="shared" si="23"/>
        <v>7000000</v>
      </c>
      <c r="G87">
        <f>((D88-D87)*(E88-E87))/2+(D88-D87)*E87</f>
        <v>7600000</v>
      </c>
      <c r="AI87" t="s">
        <v>32</v>
      </c>
      <c r="AJ87" t="s">
        <v>14</v>
      </c>
      <c r="AK87">
        <v>3</v>
      </c>
      <c r="AL87">
        <v>7</v>
      </c>
      <c r="AM87">
        <v>96.330275229357795</v>
      </c>
      <c r="AO87">
        <v>282.16664572074905</v>
      </c>
    </row>
    <row r="88" spans="2:41" x14ac:dyDescent="0.2">
      <c r="B88" t="s">
        <v>29</v>
      </c>
      <c r="C88" t="str">
        <f t="shared" si="22"/>
        <v>Ct3</v>
      </c>
      <c r="D88">
        <f>C$32</f>
        <v>8</v>
      </c>
      <c r="E88">
        <f t="shared" si="23"/>
        <v>8200000</v>
      </c>
      <c r="AI88" t="s">
        <v>32</v>
      </c>
      <c r="AJ88" t="s">
        <v>14</v>
      </c>
      <c r="AK88">
        <v>6</v>
      </c>
      <c r="AL88">
        <v>6.7</v>
      </c>
      <c r="AM88">
        <v>91.780821917808225</v>
      </c>
      <c r="AO88">
        <v>94.02994584262504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34000</v>
      </c>
      <c r="F89">
        <f>(E90-E89)</f>
        <v>-21000</v>
      </c>
      <c r="G89">
        <f>((D90-D89)*(E90-E89))/2+(D90-D89)*E89</f>
        <v>23500</v>
      </c>
      <c r="AI89" t="s">
        <v>32</v>
      </c>
      <c r="AJ89" t="s">
        <v>14</v>
      </c>
      <c r="AK89">
        <v>7</v>
      </c>
      <c r="AL89">
        <v>6.9</v>
      </c>
      <c r="AM89">
        <v>96.279069767441854</v>
      </c>
      <c r="AO89">
        <v>95.507955936352516</v>
      </c>
    </row>
    <row r="90" spans="2:41" x14ac:dyDescent="0.2">
      <c r="B90" t="s">
        <v>29</v>
      </c>
      <c r="C90" t="str">
        <f t="shared" ref="C90:C95" si="24">$K$24</f>
        <v>Ct4</v>
      </c>
      <c r="D90">
        <f>$C$27</f>
        <v>1</v>
      </c>
      <c r="E90">
        <f t="shared" ref="E90:E95" si="25">K27</f>
        <v>13000</v>
      </c>
      <c r="F90">
        <f>(E91-E90)</f>
        <v>7987000</v>
      </c>
      <c r="G90">
        <f>((D92-D90)*(E92-E90))/2+(D92-D90)*E90</f>
        <v>9713000</v>
      </c>
      <c r="AI90" t="s">
        <v>32</v>
      </c>
      <c r="AJ90" t="s">
        <v>14</v>
      </c>
      <c r="AK90">
        <v>8</v>
      </c>
      <c r="AL90">
        <v>6.6</v>
      </c>
      <c r="AM90">
        <v>94.736842105263165</v>
      </c>
    </row>
    <row r="91" spans="2:41" x14ac:dyDescent="0.2">
      <c r="B91" t="s">
        <v>29</v>
      </c>
      <c r="C91" t="str">
        <f t="shared" si="24"/>
        <v>Ct4</v>
      </c>
      <c r="D91">
        <v>2</v>
      </c>
      <c r="E91">
        <f t="shared" si="25"/>
        <v>8000000</v>
      </c>
      <c r="F91">
        <f>(E92-E91)</f>
        <v>1700000</v>
      </c>
      <c r="G91">
        <f>((D93-D92)*(E93-E92))/2+(D93-D92)*E92</f>
        <v>32550000</v>
      </c>
      <c r="AI91" t="s">
        <v>32</v>
      </c>
      <c r="AJ91" t="s">
        <v>15</v>
      </c>
      <c r="AK91">
        <v>0</v>
      </c>
      <c r="AL91">
        <v>7.5333333333333341</v>
      </c>
      <c r="AM91">
        <v>100</v>
      </c>
      <c r="AO91">
        <v>99.31506849315069</v>
      </c>
    </row>
    <row r="92" spans="2:41" x14ac:dyDescent="0.2">
      <c r="B92" t="s">
        <v>29</v>
      </c>
      <c r="C92" t="str">
        <f t="shared" si="24"/>
        <v>Ct4</v>
      </c>
      <c r="D92">
        <f>C$29</f>
        <v>3</v>
      </c>
      <c r="E92">
        <f t="shared" si="25"/>
        <v>9700000</v>
      </c>
      <c r="G92">
        <f>((D93-D92)*(E93-E92))/2+(D93-D92)*E92</f>
        <v>32550000</v>
      </c>
      <c r="AI92" t="s">
        <v>32</v>
      </c>
      <c r="AJ92" t="s">
        <v>15</v>
      </c>
      <c r="AK92">
        <v>1</v>
      </c>
      <c r="AL92">
        <v>7.2</v>
      </c>
      <c r="AM92">
        <v>98.63013698630138</v>
      </c>
      <c r="AO92">
        <v>99.775897986238249</v>
      </c>
    </row>
    <row r="93" spans="2:41" x14ac:dyDescent="0.2">
      <c r="B93" t="s">
        <v>29</v>
      </c>
      <c r="C93" t="str">
        <f t="shared" si="24"/>
        <v>Ct4</v>
      </c>
      <c r="D93">
        <f>C$30</f>
        <v>6</v>
      </c>
      <c r="E93">
        <f t="shared" si="25"/>
        <v>12000000</v>
      </c>
      <c r="G93">
        <f>((D94-D93)*(E94-E93))/2+(D94-D93)*E93</f>
        <v>11000000</v>
      </c>
      <c r="AI93" t="s">
        <v>32</v>
      </c>
      <c r="AJ93" t="s">
        <v>15</v>
      </c>
      <c r="AK93">
        <v>2</v>
      </c>
      <c r="AL93">
        <v>7.3</v>
      </c>
      <c r="AM93">
        <v>100.92165898617512</v>
      </c>
      <c r="AO93">
        <v>98.625967107766456</v>
      </c>
    </row>
    <row r="94" spans="2:41" x14ac:dyDescent="0.2">
      <c r="B94" t="s">
        <v>29</v>
      </c>
      <c r="C94" t="str">
        <f t="shared" si="24"/>
        <v>Ct4</v>
      </c>
      <c r="D94">
        <f>C$31</f>
        <v>7</v>
      </c>
      <c r="E94">
        <f t="shared" si="25"/>
        <v>10000000</v>
      </c>
      <c r="G94">
        <f>((D95-D94)*(E95-E94))/2+(D95-D94)*E94</f>
        <v>9500000</v>
      </c>
      <c r="AI94" t="s">
        <v>32</v>
      </c>
      <c r="AJ94" t="s">
        <v>15</v>
      </c>
      <c r="AK94">
        <v>3</v>
      </c>
      <c r="AL94">
        <v>7</v>
      </c>
      <c r="AM94">
        <v>96.330275229357795</v>
      </c>
      <c r="AO94">
        <v>284.22144024129699</v>
      </c>
    </row>
    <row r="95" spans="2:41" x14ac:dyDescent="0.2">
      <c r="B95" t="s">
        <v>29</v>
      </c>
      <c r="C95" t="str">
        <f t="shared" si="24"/>
        <v>Ct4</v>
      </c>
      <c r="D95">
        <f>C$32</f>
        <v>8</v>
      </c>
      <c r="E95">
        <f t="shared" si="25"/>
        <v>9000000</v>
      </c>
      <c r="AI95" t="s">
        <v>32</v>
      </c>
      <c r="AJ95" t="s">
        <v>15</v>
      </c>
      <c r="AK95">
        <v>6</v>
      </c>
      <c r="AL95">
        <v>6.8</v>
      </c>
      <c r="AM95">
        <v>93.150684931506845</v>
      </c>
      <c r="AO95">
        <v>95.412551768078998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1300000</v>
      </c>
      <c r="F96">
        <f>(E97-E96)</f>
        <v>700000</v>
      </c>
      <c r="G96">
        <f>((D97-D96)*(E97-E96))/2+(D97-D96)*E96</f>
        <v>1650000</v>
      </c>
      <c r="AI96" t="s">
        <v>32</v>
      </c>
      <c r="AJ96" t="s">
        <v>15</v>
      </c>
      <c r="AK96">
        <v>7</v>
      </c>
      <c r="AL96">
        <v>7</v>
      </c>
      <c r="AM96">
        <v>97.674418604651152</v>
      </c>
      <c r="AO96">
        <v>95.487927005674862</v>
      </c>
    </row>
    <row r="97" spans="2:41" x14ac:dyDescent="0.2">
      <c r="B97" t="s">
        <v>30</v>
      </c>
      <c r="C97" t="str">
        <f t="shared" ref="C97:C102" si="26">$L$24</f>
        <v>At(Ct)1</v>
      </c>
      <c r="D97">
        <f>$C$27</f>
        <v>1</v>
      </c>
      <c r="E97">
        <f t="shared" ref="E97:E102" si="27">L27</f>
        <v>2000000</v>
      </c>
      <c r="F97">
        <f>(E98-E97)</f>
        <v>42000000</v>
      </c>
      <c r="G97">
        <f>((D99-D97)*(E99-E97))/2+(D99-D97)*E97</f>
        <v>202000000</v>
      </c>
      <c r="AI97" t="s">
        <v>32</v>
      </c>
      <c r="AJ97" t="s">
        <v>15</v>
      </c>
      <c r="AK97">
        <v>8</v>
      </c>
      <c r="AL97">
        <v>6.5</v>
      </c>
      <c r="AM97">
        <v>93.301435406698573</v>
      </c>
    </row>
    <row r="98" spans="2:41" x14ac:dyDescent="0.2">
      <c r="B98" t="s">
        <v>30</v>
      </c>
      <c r="C98" t="str">
        <f t="shared" si="26"/>
        <v>At(Ct)1</v>
      </c>
      <c r="D98">
        <v>2</v>
      </c>
      <c r="E98">
        <f t="shared" si="27"/>
        <v>44000000</v>
      </c>
      <c r="F98">
        <f>(E99-E98)</f>
        <v>156000000</v>
      </c>
      <c r="G98">
        <f>((D100-D99)*(E100-E99))/2+(D100-D99)*E99</f>
        <v>600000000</v>
      </c>
      <c r="AI98" t="s">
        <v>130</v>
      </c>
      <c r="AJ98" t="s">
        <v>90</v>
      </c>
      <c r="AK98">
        <v>0</v>
      </c>
      <c r="AL98">
        <v>7.5333333333333341</v>
      </c>
      <c r="AM98">
        <v>100</v>
      </c>
      <c r="AO98">
        <v>99.31506849315069</v>
      </c>
    </row>
    <row r="99" spans="2:41" x14ac:dyDescent="0.2">
      <c r="B99" t="s">
        <v>30</v>
      </c>
      <c r="C99" t="str">
        <f t="shared" si="26"/>
        <v>At(Ct)1</v>
      </c>
      <c r="D99">
        <f>C$29</f>
        <v>3</v>
      </c>
      <c r="E99">
        <f t="shared" si="27"/>
        <v>200000000</v>
      </c>
      <c r="G99">
        <f>((D100-D99)*(E100-E99))/2+(D100-D99)*E99</f>
        <v>600000000</v>
      </c>
      <c r="AI99" t="s">
        <v>130</v>
      </c>
      <c r="AJ99" t="s">
        <v>90</v>
      </c>
      <c r="AK99">
        <v>1</v>
      </c>
      <c r="AL99">
        <v>7.2</v>
      </c>
      <c r="AM99">
        <v>98.63013698630138</v>
      </c>
      <c r="AO99">
        <v>99.084653746606904</v>
      </c>
    </row>
    <row r="100" spans="2:41" x14ac:dyDescent="0.2">
      <c r="B100" t="s">
        <v>30</v>
      </c>
      <c r="C100" t="str">
        <f t="shared" si="26"/>
        <v>At(Ct)1</v>
      </c>
      <c r="D100">
        <f>C$30</f>
        <v>6</v>
      </c>
      <c r="E100">
        <f t="shared" si="27"/>
        <v>200000000</v>
      </c>
      <c r="G100">
        <f>((D101-D100)*(E101-E100))/2+(D101-D100)*E100</f>
        <v>205000000</v>
      </c>
      <c r="AI100" t="s">
        <v>130</v>
      </c>
      <c r="AJ100" t="s">
        <v>90</v>
      </c>
      <c r="AK100">
        <v>2</v>
      </c>
      <c r="AL100">
        <v>7.2</v>
      </c>
      <c r="AM100">
        <v>99.539170506912441</v>
      </c>
      <c r="AO100">
        <v>95.870502684648883</v>
      </c>
    </row>
    <row r="101" spans="2:41" x14ac:dyDescent="0.2">
      <c r="B101" t="s">
        <v>30</v>
      </c>
      <c r="C101" t="str">
        <f t="shared" si="26"/>
        <v>At(Ct)1</v>
      </c>
      <c r="D101">
        <f>C$31</f>
        <v>7</v>
      </c>
      <c r="E101">
        <f t="shared" si="27"/>
        <v>210000000</v>
      </c>
      <c r="G101">
        <f>((D102-D101)*(E102-E101))/2+(D102-D101)*E101</f>
        <v>175000000</v>
      </c>
      <c r="AI101" t="s">
        <v>130</v>
      </c>
      <c r="AJ101" t="s">
        <v>90</v>
      </c>
      <c r="AK101">
        <v>3</v>
      </c>
      <c r="AL101">
        <v>6.7</v>
      </c>
      <c r="AM101">
        <v>92.201834862385326</v>
      </c>
      <c r="AO101">
        <v>253.37124544426291</v>
      </c>
    </row>
    <row r="102" spans="2:41" x14ac:dyDescent="0.2">
      <c r="B102" t="s">
        <v>30</v>
      </c>
      <c r="C102" t="str">
        <f t="shared" si="26"/>
        <v>At(Ct)1</v>
      </c>
      <c r="D102">
        <f>C$32</f>
        <v>8</v>
      </c>
      <c r="E102">
        <f t="shared" si="27"/>
        <v>140000000</v>
      </c>
      <c r="AI102" t="s">
        <v>130</v>
      </c>
      <c r="AJ102" t="s">
        <v>90</v>
      </c>
      <c r="AK102">
        <v>6</v>
      </c>
      <c r="AL102">
        <v>5.6</v>
      </c>
      <c r="AM102">
        <v>76.712328767123282</v>
      </c>
      <c r="AO102">
        <v>76.030582988212814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1300000</v>
      </c>
      <c r="F103">
        <f>(E104-E103)</f>
        <v>2800000</v>
      </c>
      <c r="G103">
        <f>((D104-D103)*(E104-E103))/2+(D104-D103)*E103</f>
        <v>2700000</v>
      </c>
      <c r="AI103" t="s">
        <v>130</v>
      </c>
      <c r="AJ103" t="s">
        <v>90</v>
      </c>
      <c r="AK103">
        <v>7</v>
      </c>
      <c r="AL103">
        <v>5.4</v>
      </c>
      <c r="AM103">
        <v>75.348837209302332</v>
      </c>
      <c r="AO103">
        <v>71.406476020919115</v>
      </c>
    </row>
    <row r="104" spans="2:41" x14ac:dyDescent="0.2">
      <c r="B104" t="s">
        <v>30</v>
      </c>
      <c r="C104" t="str">
        <f t="shared" ref="C104:C109" si="28">$M$24</f>
        <v>At(Ct)2</v>
      </c>
      <c r="D104">
        <f>$C$27</f>
        <v>1</v>
      </c>
      <c r="E104">
        <f t="shared" ref="E104:E109" si="29">M27</f>
        <v>4100000</v>
      </c>
      <c r="F104">
        <f>(E105-E104)</f>
        <v>43900000</v>
      </c>
      <c r="G104">
        <f>((D106-D104)*(E106-E104))/2+(D106-D104)*E104</f>
        <v>244100000</v>
      </c>
      <c r="AI104" t="s">
        <v>130</v>
      </c>
      <c r="AJ104" t="s">
        <v>90</v>
      </c>
      <c r="AK104">
        <v>8</v>
      </c>
      <c r="AL104">
        <v>4.7</v>
      </c>
      <c r="AM104">
        <v>67.464114832535898</v>
      </c>
    </row>
    <row r="105" spans="2:41" x14ac:dyDescent="0.2">
      <c r="B105" t="s">
        <v>30</v>
      </c>
      <c r="C105" t="str">
        <f t="shared" si="28"/>
        <v>At(Ct)2</v>
      </c>
      <c r="D105">
        <v>2</v>
      </c>
      <c r="E105">
        <f t="shared" si="29"/>
        <v>48000000</v>
      </c>
      <c r="F105">
        <f>(E106-E105)</f>
        <v>192000000</v>
      </c>
      <c r="G105">
        <f>((D107-D106)*(E107-E106))/2+(D107-D106)*E106</f>
        <v>780000000</v>
      </c>
      <c r="AI105" t="s">
        <v>130</v>
      </c>
      <c r="AJ105" t="s">
        <v>91</v>
      </c>
      <c r="AK105">
        <v>0</v>
      </c>
      <c r="AL105">
        <v>7.5333333333333341</v>
      </c>
      <c r="AM105">
        <v>100</v>
      </c>
      <c r="AO105">
        <v>99.31506849315069</v>
      </c>
    </row>
    <row r="106" spans="2:41" x14ac:dyDescent="0.2">
      <c r="B106" t="s">
        <v>30</v>
      </c>
      <c r="C106" t="str">
        <f t="shared" si="28"/>
        <v>At(Ct)2</v>
      </c>
      <c r="D106">
        <f>C$29</f>
        <v>3</v>
      </c>
      <c r="E106">
        <f t="shared" si="29"/>
        <v>240000000</v>
      </c>
      <c r="G106">
        <f>((D107-D106)*(E107-E106))/2+(D107-D106)*E106</f>
        <v>780000000</v>
      </c>
      <c r="AI106" t="s">
        <v>130</v>
      </c>
      <c r="AJ106" t="s">
        <v>91</v>
      </c>
      <c r="AK106">
        <v>1</v>
      </c>
      <c r="AL106">
        <v>7.2</v>
      </c>
      <c r="AM106">
        <v>98.63013698630138</v>
      </c>
      <c r="AO106">
        <v>99.084653746606904</v>
      </c>
    </row>
    <row r="107" spans="2:41" x14ac:dyDescent="0.2">
      <c r="B107" t="s">
        <v>30</v>
      </c>
      <c r="C107" t="str">
        <f t="shared" si="28"/>
        <v>At(Ct)2</v>
      </c>
      <c r="D107">
        <f>C$30</f>
        <v>6</v>
      </c>
      <c r="E107">
        <f t="shared" si="29"/>
        <v>280000000</v>
      </c>
      <c r="G107">
        <f>((D108-D107)*(E108-E107))/2+(D108-D107)*E107</f>
        <v>295000000</v>
      </c>
      <c r="AI107" t="s">
        <v>130</v>
      </c>
      <c r="AJ107" t="s">
        <v>91</v>
      </c>
      <c r="AK107">
        <v>2</v>
      </c>
      <c r="AL107">
        <v>7.2</v>
      </c>
      <c r="AM107">
        <v>99.539170506912441</v>
      </c>
      <c r="AO107">
        <v>94.49435589565806</v>
      </c>
    </row>
    <row r="108" spans="2:41" x14ac:dyDescent="0.2">
      <c r="B108" t="s">
        <v>30</v>
      </c>
      <c r="C108" t="str">
        <f t="shared" si="28"/>
        <v>At(Ct)2</v>
      </c>
      <c r="D108">
        <f>C$31</f>
        <v>7</v>
      </c>
      <c r="E108">
        <f t="shared" si="29"/>
        <v>310000000</v>
      </c>
      <c r="G108">
        <f>((D109-D108)*(E109-E108))/2+(D109-D108)*E108</f>
        <v>230000000</v>
      </c>
      <c r="AI108" t="s">
        <v>130</v>
      </c>
      <c r="AJ108" t="s">
        <v>91</v>
      </c>
      <c r="AK108">
        <v>3</v>
      </c>
      <c r="AL108">
        <v>6.5</v>
      </c>
      <c r="AM108">
        <v>89.449541284403665</v>
      </c>
      <c r="AO108">
        <v>251.29759959783837</v>
      </c>
    </row>
    <row r="109" spans="2:41" x14ac:dyDescent="0.2">
      <c r="B109" t="s">
        <v>30</v>
      </c>
      <c r="C109" t="str">
        <f t="shared" si="28"/>
        <v>At(Ct)2</v>
      </c>
      <c r="D109">
        <f>C$32</f>
        <v>8</v>
      </c>
      <c r="E109">
        <f t="shared" si="29"/>
        <v>150000000</v>
      </c>
      <c r="AI109" t="s">
        <v>130</v>
      </c>
      <c r="AJ109" t="s">
        <v>91</v>
      </c>
      <c r="AK109">
        <v>6</v>
      </c>
      <c r="AL109">
        <v>5.7</v>
      </c>
      <c r="AM109">
        <v>78.082191780821915</v>
      </c>
      <c r="AO109">
        <v>76.715514495062124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1300000</v>
      </c>
      <c r="F110">
        <f>(E111-E110)</f>
        <v>2700000</v>
      </c>
      <c r="G110">
        <f>((D111-D110)*(E111-E110))/2+(D111-D110)*E110</f>
        <v>2650000</v>
      </c>
      <c r="AI110" t="s">
        <v>130</v>
      </c>
      <c r="AJ110" t="s">
        <v>91</v>
      </c>
      <c r="AK110">
        <v>7</v>
      </c>
      <c r="AL110">
        <v>5.4</v>
      </c>
      <c r="AM110">
        <v>75.348837209302332</v>
      </c>
      <c r="AO110">
        <v>71.406476020919115</v>
      </c>
    </row>
    <row r="111" spans="2:41" x14ac:dyDescent="0.2">
      <c r="B111" t="s">
        <v>30</v>
      </c>
      <c r="C111" t="str">
        <f t="shared" ref="C111:C116" si="30">$N$24</f>
        <v>At(Ct)3</v>
      </c>
      <c r="D111">
        <f>$C$27</f>
        <v>1</v>
      </c>
      <c r="E111">
        <f t="shared" ref="E111:E116" si="31">N27</f>
        <v>4000000</v>
      </c>
      <c r="F111">
        <f>(E112-E111)</f>
        <v>26000000</v>
      </c>
      <c r="G111">
        <f>((D113-D111)*(E113-E111))/2+(D113-D111)*E111</f>
        <v>174000000</v>
      </c>
      <c r="AI111" t="s">
        <v>130</v>
      </c>
      <c r="AJ111" t="s">
        <v>91</v>
      </c>
      <c r="AK111">
        <v>8</v>
      </c>
      <c r="AL111">
        <v>4.7</v>
      </c>
      <c r="AM111">
        <v>67.464114832535898</v>
      </c>
    </row>
    <row r="112" spans="2:41" x14ac:dyDescent="0.2">
      <c r="B112" t="s">
        <v>30</v>
      </c>
      <c r="C112" t="str">
        <f t="shared" si="30"/>
        <v>At(Ct)3</v>
      </c>
      <c r="D112">
        <v>2</v>
      </c>
      <c r="E112">
        <f t="shared" si="31"/>
        <v>30000000</v>
      </c>
      <c r="F112">
        <f>(E113-E112)</f>
        <v>140000000</v>
      </c>
      <c r="G112">
        <f>((D114-D113)*(E114-E113))/2+(D114-D113)*E113</f>
        <v>435000000</v>
      </c>
      <c r="AI112" t="s">
        <v>130</v>
      </c>
      <c r="AJ112" t="s">
        <v>92</v>
      </c>
      <c r="AK112">
        <v>0</v>
      </c>
      <c r="AL112">
        <v>7.5333333333333341</v>
      </c>
      <c r="AM112">
        <v>100</v>
      </c>
      <c r="AO112">
        <v>100.68493150684932</v>
      </c>
    </row>
    <row r="113" spans="2:41" x14ac:dyDescent="0.2">
      <c r="B113" t="s">
        <v>30</v>
      </c>
      <c r="C113" t="str">
        <f t="shared" si="30"/>
        <v>At(Ct)3</v>
      </c>
      <c r="D113">
        <f>C$29</f>
        <v>3</v>
      </c>
      <c r="E113">
        <f t="shared" si="31"/>
        <v>170000000</v>
      </c>
      <c r="G113">
        <f>((D114-D113)*(E114-E113))/2+(D114-D113)*E113</f>
        <v>435000000</v>
      </c>
      <c r="AI113" t="s">
        <v>130</v>
      </c>
      <c r="AJ113" t="s">
        <v>92</v>
      </c>
      <c r="AK113">
        <v>1</v>
      </c>
      <c r="AL113">
        <v>7.4</v>
      </c>
      <c r="AM113">
        <v>101.36986301369863</v>
      </c>
      <c r="AO113">
        <v>101.14576099993687</v>
      </c>
    </row>
    <row r="114" spans="2:41" x14ac:dyDescent="0.2">
      <c r="B114" t="s">
        <v>30</v>
      </c>
      <c r="C114" t="str">
        <f t="shared" si="30"/>
        <v>At(Ct)3</v>
      </c>
      <c r="D114">
        <f>C$30</f>
        <v>6</v>
      </c>
      <c r="E114">
        <f t="shared" si="31"/>
        <v>120000000</v>
      </c>
      <c r="G114">
        <f>((D115-D114)*(E115-E114))/2+(D115-D114)*E114</f>
        <v>145000000</v>
      </c>
      <c r="AI114" t="s">
        <v>130</v>
      </c>
      <c r="AJ114" t="s">
        <v>92</v>
      </c>
      <c r="AK114">
        <v>2</v>
      </c>
      <c r="AL114">
        <v>7.3</v>
      </c>
      <c r="AM114">
        <v>100.92165898617512</v>
      </c>
      <c r="AO114">
        <v>97.249820318775619</v>
      </c>
    </row>
    <row r="115" spans="2:41" x14ac:dyDescent="0.2">
      <c r="B115" t="s">
        <v>30</v>
      </c>
      <c r="C115" t="str">
        <f t="shared" si="30"/>
        <v>At(Ct)3</v>
      </c>
      <c r="D115">
        <f>C$31</f>
        <v>7</v>
      </c>
      <c r="E115">
        <f t="shared" si="31"/>
        <v>170000000</v>
      </c>
      <c r="G115">
        <f>((D116-D115)*(E116-E115))/2+(D116-D115)*E115</f>
        <v>155000000</v>
      </c>
      <c r="AI115" t="s">
        <v>130</v>
      </c>
      <c r="AJ115" t="s">
        <v>92</v>
      </c>
      <c r="AK115">
        <v>3</v>
      </c>
      <c r="AL115">
        <v>6.8</v>
      </c>
      <c r="AM115">
        <v>93.577981651376135</v>
      </c>
      <c r="AO115">
        <v>261.59984918939296</v>
      </c>
    </row>
    <row r="116" spans="2:41" x14ac:dyDescent="0.2">
      <c r="B116" t="s">
        <v>30</v>
      </c>
      <c r="C116" t="str">
        <f t="shared" si="30"/>
        <v>At(Ct)3</v>
      </c>
      <c r="D116">
        <f>C$32</f>
        <v>8</v>
      </c>
      <c r="E116">
        <f t="shared" si="31"/>
        <v>140000000</v>
      </c>
      <c r="AI116" t="s">
        <v>130</v>
      </c>
      <c r="AJ116" t="s">
        <v>92</v>
      </c>
      <c r="AK116">
        <v>6</v>
      </c>
      <c r="AL116">
        <v>5.9</v>
      </c>
      <c r="AM116">
        <v>80.821917808219183</v>
      </c>
      <c r="AO116">
        <v>80.876075183179353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1300000</v>
      </c>
      <c r="F117">
        <f>(E118-E117)</f>
        <v>3100000</v>
      </c>
      <c r="G117">
        <f>((D118-D117)*(E118-E117))/2+(D118-D117)*E117</f>
        <v>2850000</v>
      </c>
      <c r="AI117" t="s">
        <v>130</v>
      </c>
      <c r="AJ117" t="s">
        <v>92</v>
      </c>
      <c r="AK117">
        <v>7</v>
      </c>
      <c r="AL117">
        <v>5.8</v>
      </c>
      <c r="AM117">
        <v>80.930232558139522</v>
      </c>
      <c r="AO117">
        <v>75.632580393902302</v>
      </c>
    </row>
    <row r="118" spans="2:41" x14ac:dyDescent="0.2">
      <c r="B118" t="s">
        <v>30</v>
      </c>
      <c r="C118" t="str">
        <f t="shared" ref="C118:C123" si="32">$O$24</f>
        <v>At(Ct)4</v>
      </c>
      <c r="D118">
        <f>$C$27</f>
        <v>1</v>
      </c>
      <c r="E118">
        <f t="shared" ref="E118:E123" si="33">O27</f>
        <v>4400000</v>
      </c>
      <c r="F118">
        <f>(E119-E118)</f>
        <v>32600000</v>
      </c>
      <c r="G118">
        <f>((D120-D118)*(E120-E118))/2+(D120-D118)*E118</f>
        <v>244400000</v>
      </c>
      <c r="AI118" t="s">
        <v>130</v>
      </c>
      <c r="AJ118" t="s">
        <v>92</v>
      </c>
      <c r="AK118">
        <v>8</v>
      </c>
      <c r="AL118">
        <v>4.9000000000000004</v>
      </c>
      <c r="AM118">
        <v>70.334928229665081</v>
      </c>
    </row>
    <row r="119" spans="2:41" x14ac:dyDescent="0.2">
      <c r="B119" t="s">
        <v>30</v>
      </c>
      <c r="C119" t="str">
        <f t="shared" si="32"/>
        <v>At(Ct)4</v>
      </c>
      <c r="D119">
        <v>2</v>
      </c>
      <c r="E119">
        <f t="shared" si="33"/>
        <v>37000000</v>
      </c>
      <c r="F119">
        <f>(E120-E119)</f>
        <v>203000000</v>
      </c>
      <c r="G119">
        <f>((D121-D120)*(E121-E120))/2+(D121-D120)*E120</f>
        <v>570000000</v>
      </c>
      <c r="AI119" t="s">
        <v>130</v>
      </c>
      <c r="AJ119" t="s">
        <v>93</v>
      </c>
      <c r="AK119">
        <v>0</v>
      </c>
      <c r="AL119">
        <v>7.5333333333333341</v>
      </c>
      <c r="AM119">
        <v>100</v>
      </c>
      <c r="AO119">
        <v>99.31506849315069</v>
      </c>
    </row>
    <row r="120" spans="2:41" x14ac:dyDescent="0.2">
      <c r="B120" t="s">
        <v>30</v>
      </c>
      <c r="C120" t="str">
        <f t="shared" si="32"/>
        <v>At(Ct)4</v>
      </c>
      <c r="D120">
        <f>C$29</f>
        <v>3</v>
      </c>
      <c r="E120">
        <f t="shared" si="33"/>
        <v>240000000</v>
      </c>
      <c r="G120">
        <f>((D121-D120)*(E121-E120))/2+(D121-D120)*E120</f>
        <v>570000000</v>
      </c>
      <c r="AI120" t="s">
        <v>130</v>
      </c>
      <c r="AJ120" t="s">
        <v>93</v>
      </c>
      <c r="AK120">
        <v>1</v>
      </c>
      <c r="AL120">
        <v>7.2</v>
      </c>
      <c r="AM120">
        <v>98.63013698630138</v>
      </c>
      <c r="AO120">
        <v>98.393409506975573</v>
      </c>
    </row>
    <row r="121" spans="2:41" x14ac:dyDescent="0.2">
      <c r="B121" t="s">
        <v>30</v>
      </c>
      <c r="C121" t="str">
        <f t="shared" si="32"/>
        <v>At(Ct)4</v>
      </c>
      <c r="D121">
        <f>C$30</f>
        <v>6</v>
      </c>
      <c r="E121">
        <f t="shared" si="33"/>
        <v>140000000</v>
      </c>
      <c r="G121">
        <f>((D122-D121)*(E122-E121))/2+(D122-D121)*E121</f>
        <v>205000000</v>
      </c>
      <c r="AI121" t="s">
        <v>130</v>
      </c>
      <c r="AJ121" t="s">
        <v>93</v>
      </c>
      <c r="AK121">
        <v>2</v>
      </c>
      <c r="AL121">
        <v>7.1</v>
      </c>
      <c r="AM121">
        <v>98.156682027649765</v>
      </c>
      <c r="AO121">
        <v>95.867331839512957</v>
      </c>
    </row>
    <row r="122" spans="2:41" x14ac:dyDescent="0.2">
      <c r="B122" t="s">
        <v>30</v>
      </c>
      <c r="C122" t="str">
        <f t="shared" si="32"/>
        <v>At(Ct)4</v>
      </c>
      <c r="D122">
        <f>C$31</f>
        <v>7</v>
      </c>
      <c r="E122">
        <f t="shared" si="33"/>
        <v>270000000</v>
      </c>
      <c r="G122">
        <f>((D123-D122)*(E123-E122))/2+(D123-D122)*E122</f>
        <v>195000000</v>
      </c>
      <c r="AI122" t="s">
        <v>130</v>
      </c>
      <c r="AJ122" t="s">
        <v>93</v>
      </c>
      <c r="AK122">
        <v>3</v>
      </c>
      <c r="AL122">
        <v>6.8</v>
      </c>
      <c r="AM122">
        <v>93.577981651376135</v>
      </c>
      <c r="AO122">
        <v>257.49026014829707</v>
      </c>
    </row>
    <row r="123" spans="2:41" x14ac:dyDescent="0.2">
      <c r="B123" t="s">
        <v>30</v>
      </c>
      <c r="C123" t="str">
        <f t="shared" si="32"/>
        <v>At(Ct)4</v>
      </c>
      <c r="D123">
        <f>C$32</f>
        <v>8</v>
      </c>
      <c r="E123">
        <f t="shared" si="33"/>
        <v>120000000</v>
      </c>
      <c r="AI123" t="s">
        <v>130</v>
      </c>
      <c r="AJ123" t="s">
        <v>93</v>
      </c>
      <c r="AK123">
        <v>6</v>
      </c>
      <c r="AL123">
        <v>5.7</v>
      </c>
      <c r="AM123">
        <v>78.082191780821915</v>
      </c>
      <c r="AO123">
        <v>78.80853775087607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34000</v>
      </c>
      <c r="F124">
        <f>(E125-E124)</f>
        <v>96000</v>
      </c>
      <c r="G124">
        <f>((D125-D124)*(E125-E124))/2+(D125-D124)*E124</f>
        <v>82000</v>
      </c>
      <c r="AI124" t="s">
        <v>130</v>
      </c>
      <c r="AJ124" t="s">
        <v>93</v>
      </c>
      <c r="AK124">
        <v>7</v>
      </c>
      <c r="AL124">
        <v>5.7</v>
      </c>
      <c r="AM124">
        <v>79.534883720930225</v>
      </c>
      <c r="AO124">
        <v>72.781795927450759</v>
      </c>
    </row>
    <row r="125" spans="2:41" x14ac:dyDescent="0.2">
      <c r="B125" t="s">
        <v>30</v>
      </c>
      <c r="C125" t="str">
        <f t="shared" ref="C125:C130" si="34">$P$24</f>
        <v>Ct(At)1</v>
      </c>
      <c r="D125">
        <f>$C$27</f>
        <v>1</v>
      </c>
      <c r="E125">
        <f t="shared" ref="E125:E130" si="35">P27</f>
        <v>130000</v>
      </c>
      <c r="F125">
        <f>(E126-E125)</f>
        <v>3170000</v>
      </c>
      <c r="G125">
        <f>((D127-D125)*(E127-E125))/2+(D127-D125)*E125</f>
        <v>3730000</v>
      </c>
      <c r="AI125" t="s">
        <v>130</v>
      </c>
      <c r="AJ125" t="s">
        <v>93</v>
      </c>
      <c r="AK125">
        <v>8</v>
      </c>
      <c r="AL125">
        <v>4.5999999999999996</v>
      </c>
      <c r="AM125">
        <v>66.028708133971293</v>
      </c>
    </row>
    <row r="126" spans="2:41" x14ac:dyDescent="0.2">
      <c r="B126" t="s">
        <v>30</v>
      </c>
      <c r="C126" t="str">
        <f t="shared" si="34"/>
        <v>Ct(At)1</v>
      </c>
      <c r="D126">
        <v>2</v>
      </c>
      <c r="E126">
        <f t="shared" si="35"/>
        <v>3300000</v>
      </c>
      <c r="F126">
        <f>(E127-E126)</f>
        <v>300000</v>
      </c>
      <c r="G126">
        <f>((D128-D127)*(E128-E127))/2+(D128-D127)*E127</f>
        <v>9150000</v>
      </c>
      <c r="AI126" t="s">
        <v>136</v>
      </c>
      <c r="AJ126" t="s">
        <v>96</v>
      </c>
      <c r="AK126">
        <v>0</v>
      </c>
      <c r="AL126">
        <v>7.5333333333333341</v>
      </c>
      <c r="AM126">
        <v>100</v>
      </c>
      <c r="AO126">
        <v>100</v>
      </c>
    </row>
    <row r="127" spans="2:41" x14ac:dyDescent="0.2">
      <c r="B127" t="s">
        <v>30</v>
      </c>
      <c r="C127" t="str">
        <f t="shared" si="34"/>
        <v>Ct(At)1</v>
      </c>
      <c r="D127">
        <f>C$29</f>
        <v>3</v>
      </c>
      <c r="E127">
        <f t="shared" si="35"/>
        <v>3600000</v>
      </c>
      <c r="G127">
        <f>((D128-D127)*(E128-E127))/2+(D128-D127)*E127</f>
        <v>9150000</v>
      </c>
      <c r="AI127" t="s">
        <v>136</v>
      </c>
      <c r="AJ127" t="s">
        <v>96</v>
      </c>
      <c r="AK127">
        <v>1</v>
      </c>
      <c r="AL127">
        <v>7.3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4"/>
        <v>Ct(At)1</v>
      </c>
      <c r="D128">
        <f>C$30</f>
        <v>6</v>
      </c>
      <c r="E128">
        <f t="shared" si="35"/>
        <v>2500000</v>
      </c>
      <c r="G128">
        <f>((D129-D128)*(E129-E128))/2+(D129-D128)*E128</f>
        <v>2050000</v>
      </c>
      <c r="AI128" t="s">
        <v>136</v>
      </c>
      <c r="AJ128" t="s">
        <v>96</v>
      </c>
      <c r="AK128">
        <v>2</v>
      </c>
      <c r="AL128">
        <v>7.2333333333333334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34"/>
        <v>Ct(At)1</v>
      </c>
      <c r="D129">
        <f>C$31</f>
        <v>7</v>
      </c>
      <c r="E129">
        <f t="shared" si="35"/>
        <v>1600000</v>
      </c>
      <c r="G129">
        <f>((D130-D129)*(E130-E129))/2+(D130-D129)*E129</f>
        <v>2400000</v>
      </c>
      <c r="AI129" t="s">
        <v>136</v>
      </c>
      <c r="AJ129" t="s">
        <v>96</v>
      </c>
      <c r="AK129">
        <v>3</v>
      </c>
      <c r="AL129">
        <v>7.2666666666666666</v>
      </c>
      <c r="AM129">
        <v>100</v>
      </c>
      <c r="AO129">
        <v>300</v>
      </c>
    </row>
    <row r="130" spans="2:41" x14ac:dyDescent="0.2">
      <c r="B130" t="s">
        <v>30</v>
      </c>
      <c r="C130" t="str">
        <f t="shared" si="34"/>
        <v>Ct(At)1</v>
      </c>
      <c r="D130">
        <f>C$32</f>
        <v>8</v>
      </c>
      <c r="E130">
        <f t="shared" si="35"/>
        <v>3200000</v>
      </c>
      <c r="AI130" t="s">
        <v>136</v>
      </c>
      <c r="AJ130" t="s">
        <v>96</v>
      </c>
      <c r="AK130">
        <v>6</v>
      </c>
      <c r="AL130">
        <v>7.3</v>
      </c>
      <c r="AM130">
        <v>100</v>
      </c>
      <c r="AO130">
        <v>100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34000</v>
      </c>
      <c r="F131">
        <f>(E132-E131)</f>
        <v>256000</v>
      </c>
      <c r="G131">
        <f>((D132-D131)*(E132-E131))/2+(D132-D131)*E131</f>
        <v>162000</v>
      </c>
      <c r="AI131" t="s">
        <v>136</v>
      </c>
      <c r="AJ131" t="s">
        <v>96</v>
      </c>
      <c r="AK131">
        <v>7</v>
      </c>
      <c r="AL131">
        <v>7.166666666666667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36">$Q$24</f>
        <v>Ct(At)2</v>
      </c>
      <c r="D132">
        <f>$C$27</f>
        <v>1</v>
      </c>
      <c r="E132">
        <f t="shared" ref="E132:E137" si="37">Q27</f>
        <v>290000</v>
      </c>
      <c r="F132">
        <f>(E133-E132)</f>
        <v>2510000</v>
      </c>
      <c r="G132">
        <f>((D134-D132)*(E134-E132))/2+(D134-D132)*E132</f>
        <v>4390000</v>
      </c>
      <c r="AI132" t="s">
        <v>136</v>
      </c>
      <c r="AJ132" t="s">
        <v>96</v>
      </c>
      <c r="AK132">
        <v>8</v>
      </c>
      <c r="AL132">
        <v>6.9666666666666659</v>
      </c>
      <c r="AM132">
        <v>100</v>
      </c>
    </row>
    <row r="133" spans="2:41" x14ac:dyDescent="0.2">
      <c r="B133" t="s">
        <v>30</v>
      </c>
      <c r="C133" t="str">
        <f t="shared" si="36"/>
        <v>Ct(At)2</v>
      </c>
      <c r="D133">
        <v>2</v>
      </c>
      <c r="E133">
        <f t="shared" si="37"/>
        <v>2800000</v>
      </c>
      <c r="F133">
        <f>(E134-E133)</f>
        <v>1300000</v>
      </c>
      <c r="G133">
        <f>((D135-D134)*(E135-E134))/2+(D135-D134)*E134</f>
        <v>11850000</v>
      </c>
    </row>
    <row r="134" spans="2:41" x14ac:dyDescent="0.2">
      <c r="B134" t="s">
        <v>30</v>
      </c>
      <c r="C134" t="str">
        <f t="shared" si="36"/>
        <v>Ct(At)2</v>
      </c>
      <c r="D134">
        <f>C$29</f>
        <v>3</v>
      </c>
      <c r="E134">
        <f t="shared" si="37"/>
        <v>4100000</v>
      </c>
      <c r="G134">
        <f>((D135-D134)*(E135-E134))/2+(D135-D134)*E134</f>
        <v>11850000</v>
      </c>
    </row>
    <row r="135" spans="2:41" x14ac:dyDescent="0.2">
      <c r="B135" t="s">
        <v>30</v>
      </c>
      <c r="C135" t="str">
        <f t="shared" si="36"/>
        <v>Ct(At)2</v>
      </c>
      <c r="D135">
        <f>C$30</f>
        <v>6</v>
      </c>
      <c r="E135">
        <f t="shared" si="37"/>
        <v>3800000</v>
      </c>
      <c r="G135">
        <f>((D136-D135)*(E136-E135))/2+(D136-D135)*E135</f>
        <v>3200000</v>
      </c>
    </row>
    <row r="136" spans="2:41" x14ac:dyDescent="0.2">
      <c r="B136" t="s">
        <v>30</v>
      </c>
      <c r="C136" t="str">
        <f t="shared" si="36"/>
        <v>Ct(At)2</v>
      </c>
      <c r="D136">
        <f>C$31</f>
        <v>7</v>
      </c>
      <c r="E136">
        <f t="shared" si="37"/>
        <v>2600000</v>
      </c>
      <c r="G136">
        <f>((D137-D136)*(E137-E136))/2+(D137-D136)*E136</f>
        <v>2350000</v>
      </c>
    </row>
    <row r="137" spans="2:41" x14ac:dyDescent="0.2">
      <c r="B137" t="s">
        <v>30</v>
      </c>
      <c r="C137" t="str">
        <f t="shared" si="36"/>
        <v>Ct(At)2</v>
      </c>
      <c r="D137">
        <f>C$32</f>
        <v>8</v>
      </c>
      <c r="E137">
        <f t="shared" si="37"/>
        <v>2100000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34000</v>
      </c>
      <c r="F138">
        <f>(E139-E138)</f>
        <v>166000</v>
      </c>
      <c r="G138">
        <f>((D139-D138)*(E139-E138))/2+(D139-D138)*E138</f>
        <v>117000</v>
      </c>
    </row>
    <row r="139" spans="2:41" x14ac:dyDescent="0.2">
      <c r="B139" t="s">
        <v>30</v>
      </c>
      <c r="C139" t="str">
        <f t="shared" ref="C139:C144" si="38">$R$24</f>
        <v>Ct(At)3</v>
      </c>
      <c r="D139">
        <f>$C$27</f>
        <v>1</v>
      </c>
      <c r="E139">
        <f t="shared" ref="E139:E144" si="39">R27</f>
        <v>200000</v>
      </c>
      <c r="F139">
        <f>(E140-E139)</f>
        <v>2400000</v>
      </c>
      <c r="G139">
        <f>((D141-D139)*(E141-E139))/2+(D141-D139)*E139</f>
        <v>2500000</v>
      </c>
    </row>
    <row r="140" spans="2:41" x14ac:dyDescent="0.2">
      <c r="B140" t="s">
        <v>30</v>
      </c>
      <c r="C140" t="str">
        <f t="shared" si="38"/>
        <v>Ct(At)3</v>
      </c>
      <c r="D140">
        <v>2</v>
      </c>
      <c r="E140">
        <f t="shared" si="39"/>
        <v>2600000</v>
      </c>
      <c r="F140">
        <f>(E141-E140)</f>
        <v>-300000</v>
      </c>
      <c r="G140">
        <f>((D142-D141)*(E142-E141))/2+(D142-D141)*E141</f>
        <v>5850000</v>
      </c>
    </row>
    <row r="141" spans="2:41" x14ac:dyDescent="0.2">
      <c r="B141" t="s">
        <v>30</v>
      </c>
      <c r="C141" t="str">
        <f t="shared" si="38"/>
        <v>Ct(At)3</v>
      </c>
      <c r="D141">
        <f>C$29</f>
        <v>3</v>
      </c>
      <c r="E141">
        <f t="shared" si="39"/>
        <v>2300000</v>
      </c>
      <c r="G141">
        <f>((D142-D141)*(E142-E141))/2+(D142-D141)*E141</f>
        <v>5850000</v>
      </c>
    </row>
    <row r="142" spans="2:41" x14ac:dyDescent="0.2">
      <c r="B142" t="s">
        <v>30</v>
      </c>
      <c r="C142" t="str">
        <f t="shared" si="38"/>
        <v>Ct(At)3</v>
      </c>
      <c r="D142">
        <f>C$30</f>
        <v>6</v>
      </c>
      <c r="E142">
        <f t="shared" si="39"/>
        <v>1600000</v>
      </c>
      <c r="G142">
        <f>((D143-D142)*(E143-E142))/2+(D143-D142)*E142</f>
        <v>1400000</v>
      </c>
    </row>
    <row r="143" spans="2:41" x14ac:dyDescent="0.2">
      <c r="B143" t="s">
        <v>30</v>
      </c>
      <c r="C143" t="str">
        <f t="shared" si="38"/>
        <v>Ct(At)3</v>
      </c>
      <c r="D143">
        <f>C$31</f>
        <v>7</v>
      </c>
      <c r="E143">
        <f t="shared" si="39"/>
        <v>1200000</v>
      </c>
      <c r="G143">
        <f>((D144-D143)*(E144-E143))/2+(D144-D143)*E143</f>
        <v>1900000</v>
      </c>
    </row>
    <row r="144" spans="2:41" x14ac:dyDescent="0.2">
      <c r="B144" t="s">
        <v>30</v>
      </c>
      <c r="C144" t="str">
        <f t="shared" si="38"/>
        <v>Ct(At)3</v>
      </c>
      <c r="D144">
        <f>C$32</f>
        <v>8</v>
      </c>
      <c r="E144">
        <f t="shared" si="39"/>
        <v>2600000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34000</v>
      </c>
      <c r="F145">
        <f>(E146-E145)</f>
        <v>216000</v>
      </c>
      <c r="G145">
        <f>((D146-D145)*(E146-E145))/2+(D146-D145)*E145</f>
        <v>142000</v>
      </c>
    </row>
    <row r="146" spans="2:7" x14ac:dyDescent="0.2">
      <c r="B146" t="s">
        <v>30</v>
      </c>
      <c r="C146" t="str">
        <f t="shared" ref="C146:C151" si="40">$S$24</f>
        <v>Ct(At)4</v>
      </c>
      <c r="D146">
        <f>$C$27</f>
        <v>1</v>
      </c>
      <c r="E146">
        <f t="shared" ref="E146:E151" si="41">S27</f>
        <v>250000</v>
      </c>
      <c r="F146">
        <f>(E147-E146)</f>
        <v>2750000</v>
      </c>
      <c r="G146">
        <f>((D148-D146)*(E148-E146))/2+(D148-D146)*E146</f>
        <v>3150000</v>
      </c>
    </row>
    <row r="147" spans="2:7" x14ac:dyDescent="0.2">
      <c r="B147" t="s">
        <v>30</v>
      </c>
      <c r="C147" t="str">
        <f t="shared" si="40"/>
        <v>Ct(At)4</v>
      </c>
      <c r="D147">
        <v>2</v>
      </c>
      <c r="E147">
        <f t="shared" si="41"/>
        <v>3000000</v>
      </c>
      <c r="F147">
        <f>(E148-E147)</f>
        <v>-100000</v>
      </c>
      <c r="G147">
        <f>((D149-D148)*(E149-E148))/2+(D149-D148)*E148</f>
        <v>6750000</v>
      </c>
    </row>
    <row r="148" spans="2:7" x14ac:dyDescent="0.2">
      <c r="B148" t="s">
        <v>30</v>
      </c>
      <c r="C148" t="str">
        <f t="shared" si="40"/>
        <v>Ct(At)4</v>
      </c>
      <c r="D148">
        <f>C$29</f>
        <v>3</v>
      </c>
      <c r="E148">
        <f t="shared" si="41"/>
        <v>2900000</v>
      </c>
      <c r="G148">
        <f>((D149-D148)*(E149-E148))/2+(D149-D148)*E148</f>
        <v>6750000</v>
      </c>
    </row>
    <row r="149" spans="2:7" x14ac:dyDescent="0.2">
      <c r="B149" t="s">
        <v>30</v>
      </c>
      <c r="C149" t="str">
        <f t="shared" si="40"/>
        <v>Ct(At)4</v>
      </c>
      <c r="D149">
        <f>C$30</f>
        <v>6</v>
      </c>
      <c r="E149">
        <f t="shared" si="41"/>
        <v>1600000</v>
      </c>
      <c r="G149">
        <f>((D150-D149)*(E150-E149))/2+(D150-D149)*E149</f>
        <v>1750000</v>
      </c>
    </row>
    <row r="150" spans="2:7" x14ac:dyDescent="0.2">
      <c r="B150" t="s">
        <v>30</v>
      </c>
      <c r="C150" t="str">
        <f t="shared" si="40"/>
        <v>Ct(At)4</v>
      </c>
      <c r="D150">
        <f>C$31</f>
        <v>7</v>
      </c>
      <c r="E150">
        <f t="shared" si="41"/>
        <v>1900000</v>
      </c>
      <c r="G150">
        <f>((D151-D150)*(E151-E150))/2+(D151-D150)*E150</f>
        <v>2850000</v>
      </c>
    </row>
    <row r="151" spans="2:7" x14ac:dyDescent="0.2">
      <c r="B151" t="s">
        <v>30</v>
      </c>
      <c r="C151" t="str">
        <f t="shared" si="40"/>
        <v>Ct(At)4</v>
      </c>
      <c r="D151">
        <f>C$32</f>
        <v>8</v>
      </c>
      <c r="E151">
        <f t="shared" si="41"/>
        <v>3800000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DAFD-2A81-DD45-82CA-DB9972F0238E}">
  <dimension ref="A4:BB151"/>
  <sheetViews>
    <sheetView topLeftCell="A3" zoomScale="50" workbookViewId="0">
      <selection activeCell="V27" sqref="V27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9" width="12.1640625" bestFit="1" customWidth="1"/>
    <col min="10" max="11" width="16.1640625" bestFit="1" customWidth="1"/>
    <col min="12" max="16" width="14.83203125" bestFit="1" customWidth="1"/>
    <col min="17" max="19" width="12.1640625" bestFit="1" customWidth="1"/>
    <col min="21" max="22" width="16.1640625" bestFit="1" customWidth="1"/>
    <col min="24" max="25" width="14.83203125" bestFit="1" customWidth="1"/>
    <col min="27" max="28" width="11" bestFit="1" customWidth="1"/>
    <col min="30" max="31" width="11" bestFit="1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59</v>
      </c>
      <c r="AK6" t="s">
        <v>60</v>
      </c>
      <c r="AL6" t="s">
        <v>61</v>
      </c>
      <c r="AM6" t="s">
        <v>62</v>
      </c>
      <c r="AN6" t="s">
        <v>63</v>
      </c>
      <c r="AO6" t="s">
        <v>64</v>
      </c>
      <c r="AP6" t="s">
        <v>65</v>
      </c>
      <c r="AQ6" t="s">
        <v>66</v>
      </c>
      <c r="AR6" t="s">
        <v>67</v>
      </c>
      <c r="AS6" t="s">
        <v>68</v>
      </c>
      <c r="AT6" t="s">
        <v>69</v>
      </c>
      <c r="AU6" t="s">
        <v>70</v>
      </c>
      <c r="AV6" t="s">
        <v>71</v>
      </c>
      <c r="AW6" t="s">
        <v>72</v>
      </c>
    </row>
    <row r="7" spans="1:52" x14ac:dyDescent="0.2">
      <c r="C7" s="53" t="s">
        <v>0</v>
      </c>
      <c r="D7" s="73">
        <v>13</v>
      </c>
      <c r="E7" s="73">
        <v>13</v>
      </c>
      <c r="F7" s="73">
        <v>13</v>
      </c>
      <c r="G7" s="73">
        <v>13</v>
      </c>
      <c r="H7" s="74">
        <v>26</v>
      </c>
      <c r="I7" s="74">
        <v>26</v>
      </c>
      <c r="J7" s="74">
        <v>26</v>
      </c>
      <c r="K7" s="74">
        <v>26</v>
      </c>
      <c r="L7" s="73">
        <v>13</v>
      </c>
      <c r="M7" s="73">
        <v>13</v>
      </c>
      <c r="N7" s="73">
        <v>13</v>
      </c>
      <c r="O7" s="73">
        <v>13</v>
      </c>
      <c r="P7" s="74">
        <v>26</v>
      </c>
      <c r="Q7" s="74">
        <v>26</v>
      </c>
      <c r="R7" s="74">
        <v>26</v>
      </c>
      <c r="S7" s="74">
        <v>26</v>
      </c>
      <c r="T7" s="54"/>
      <c r="U7" s="54"/>
      <c r="V7" s="54"/>
      <c r="W7" s="54"/>
      <c r="AJ7" t="s">
        <v>73</v>
      </c>
      <c r="AK7">
        <v>7.5333333333333341</v>
      </c>
      <c r="AL7">
        <v>7.5333333333333341</v>
      </c>
      <c r="AM7">
        <v>7.5333333333333341</v>
      </c>
      <c r="AN7">
        <v>7.5333333333333341</v>
      </c>
      <c r="AO7">
        <v>7.5333333333333341</v>
      </c>
      <c r="AP7">
        <v>7.5333333333333341</v>
      </c>
      <c r="AQ7">
        <v>7.5333333333333341</v>
      </c>
      <c r="AR7">
        <v>7.5333333333333341</v>
      </c>
      <c r="AS7">
        <v>7.5333333333333341</v>
      </c>
      <c r="AT7">
        <v>7.5333333333333341</v>
      </c>
      <c r="AU7">
        <v>7.5333333333333341</v>
      </c>
      <c r="AV7">
        <v>7.5333333333333341</v>
      </c>
      <c r="AW7">
        <v>7.5333333333333341</v>
      </c>
      <c r="AX7">
        <v>7.5</v>
      </c>
      <c r="AY7">
        <v>7.6</v>
      </c>
      <c r="AZ7">
        <v>7.5</v>
      </c>
    </row>
    <row r="8" spans="1:52" x14ac:dyDescent="0.2">
      <c r="C8" s="10" t="s">
        <v>129</v>
      </c>
      <c r="D8" s="73"/>
      <c r="E8" s="73"/>
      <c r="F8" s="73"/>
      <c r="G8" s="73"/>
      <c r="H8" s="74"/>
      <c r="I8" s="74"/>
      <c r="J8" s="74"/>
      <c r="K8" s="74"/>
      <c r="L8" s="10"/>
      <c r="M8" s="10"/>
      <c r="N8" s="10"/>
      <c r="O8" s="10"/>
      <c r="P8" s="10"/>
      <c r="Q8" s="10"/>
      <c r="R8" s="10"/>
      <c r="S8" s="55"/>
      <c r="AJ8" t="s">
        <v>74</v>
      </c>
      <c r="AK8">
        <v>7.2</v>
      </c>
      <c r="AL8">
        <v>7.3</v>
      </c>
      <c r="AM8">
        <v>7.4</v>
      </c>
      <c r="AN8">
        <v>7.1</v>
      </c>
      <c r="AO8">
        <v>7.3</v>
      </c>
      <c r="AP8">
        <v>7.3</v>
      </c>
      <c r="AQ8">
        <v>7.3</v>
      </c>
      <c r="AR8">
        <v>7.3</v>
      </c>
      <c r="AS8">
        <v>7.2</v>
      </c>
      <c r="AT8">
        <v>7.3</v>
      </c>
      <c r="AU8">
        <v>7.3</v>
      </c>
      <c r="AV8">
        <v>7.2</v>
      </c>
      <c r="AW8">
        <v>7.3</v>
      </c>
      <c r="AX8">
        <v>7.4</v>
      </c>
      <c r="AY8">
        <v>7.1</v>
      </c>
      <c r="AZ8">
        <v>7.4</v>
      </c>
    </row>
    <row r="9" spans="1:52" x14ac:dyDescent="0.2">
      <c r="C9" s="53" t="s">
        <v>1</v>
      </c>
      <c r="D9" s="73">
        <v>21</v>
      </c>
      <c r="E9" s="73">
        <v>46</v>
      </c>
      <c r="F9" s="73">
        <v>44</v>
      </c>
      <c r="G9" s="73">
        <v>39</v>
      </c>
      <c r="H9" s="74">
        <v>34</v>
      </c>
      <c r="I9" s="74">
        <v>31</v>
      </c>
      <c r="J9" s="74">
        <v>34</v>
      </c>
      <c r="K9" s="74">
        <v>22</v>
      </c>
      <c r="L9" s="53">
        <v>28</v>
      </c>
      <c r="M9" s="53">
        <v>109</v>
      </c>
      <c r="N9" s="53">
        <v>37</v>
      </c>
      <c r="O9" s="53">
        <v>40</v>
      </c>
      <c r="P9" s="53">
        <v>13</v>
      </c>
      <c r="Q9" s="53">
        <v>11</v>
      </c>
      <c r="R9" s="53">
        <v>15</v>
      </c>
      <c r="S9" s="56">
        <v>23</v>
      </c>
      <c r="T9" s="54"/>
      <c r="U9" s="54"/>
      <c r="V9" s="54"/>
      <c r="W9" s="54"/>
      <c r="AJ9" t="s">
        <v>75</v>
      </c>
      <c r="AK9">
        <v>7.1</v>
      </c>
      <c r="AL9">
        <v>7</v>
      </c>
      <c r="AM9">
        <v>6.9</v>
      </c>
      <c r="AN9">
        <v>7</v>
      </c>
      <c r="AO9">
        <v>7.1</v>
      </c>
      <c r="AP9">
        <v>7.1</v>
      </c>
      <c r="AQ9">
        <v>7</v>
      </c>
      <c r="AR9">
        <v>7.1</v>
      </c>
      <c r="AS9">
        <v>7.2</v>
      </c>
      <c r="AT9">
        <v>7.2</v>
      </c>
      <c r="AU9">
        <v>7.3</v>
      </c>
      <c r="AV9">
        <v>7.1</v>
      </c>
      <c r="AW9">
        <v>7.2333333333333334</v>
      </c>
      <c r="AX9">
        <v>7.3</v>
      </c>
      <c r="AY9">
        <v>7.2</v>
      </c>
      <c r="AZ9">
        <v>7.2</v>
      </c>
    </row>
    <row r="10" spans="1:52" x14ac:dyDescent="0.2">
      <c r="C10" s="10" t="s">
        <v>129</v>
      </c>
      <c r="D10" s="73">
        <v>3</v>
      </c>
      <c r="E10" s="73">
        <v>3</v>
      </c>
      <c r="F10" s="73">
        <v>3</v>
      </c>
      <c r="G10" s="73">
        <v>3</v>
      </c>
      <c r="H10" s="74">
        <v>0</v>
      </c>
      <c r="I10" s="74">
        <v>0</v>
      </c>
      <c r="J10" s="74">
        <v>0</v>
      </c>
      <c r="K10" s="74">
        <v>0</v>
      </c>
      <c r="L10" s="10">
        <v>3</v>
      </c>
      <c r="M10" s="10">
        <v>3</v>
      </c>
      <c r="N10" s="10">
        <v>3</v>
      </c>
      <c r="O10" s="10">
        <v>3</v>
      </c>
      <c r="P10" s="10">
        <v>1</v>
      </c>
      <c r="Q10" s="10">
        <v>1</v>
      </c>
      <c r="R10" s="10">
        <v>1</v>
      </c>
      <c r="S10" s="55">
        <v>1</v>
      </c>
      <c r="AJ10" t="s">
        <v>76</v>
      </c>
      <c r="AK10">
        <v>6.7</v>
      </c>
      <c r="AL10">
        <v>6.8</v>
      </c>
      <c r="AM10">
        <v>6.9</v>
      </c>
      <c r="AN10">
        <v>7</v>
      </c>
      <c r="AO10">
        <v>7.2</v>
      </c>
      <c r="AP10">
        <v>7.3</v>
      </c>
      <c r="AQ10">
        <v>6.9</v>
      </c>
      <c r="AR10">
        <v>7</v>
      </c>
      <c r="AS10">
        <v>7</v>
      </c>
      <c r="AT10">
        <v>6.9</v>
      </c>
      <c r="AU10">
        <v>6.6</v>
      </c>
      <c r="AV10">
        <v>6.8</v>
      </c>
      <c r="AW10">
        <v>7.2666666666666666</v>
      </c>
      <c r="AX10">
        <v>7.3</v>
      </c>
      <c r="AY10">
        <v>7.3</v>
      </c>
      <c r="AZ10">
        <v>7.2</v>
      </c>
    </row>
    <row r="11" spans="1:52" x14ac:dyDescent="0.2">
      <c r="C11" s="53" t="s">
        <v>2</v>
      </c>
      <c r="D11" s="73">
        <v>54</v>
      </c>
      <c r="E11" s="73">
        <v>61</v>
      </c>
      <c r="F11" s="73">
        <v>71</v>
      </c>
      <c r="G11" s="73">
        <v>58</v>
      </c>
      <c r="H11" s="74">
        <v>37</v>
      </c>
      <c r="I11" s="74">
        <v>31</v>
      </c>
      <c r="J11" s="74">
        <v>43</v>
      </c>
      <c r="K11" s="74">
        <v>42</v>
      </c>
      <c r="L11" s="53">
        <v>65</v>
      </c>
      <c r="M11" s="53">
        <v>14</v>
      </c>
      <c r="N11" s="53">
        <v>19</v>
      </c>
      <c r="O11" s="53">
        <v>21</v>
      </c>
      <c r="P11" s="53">
        <v>39</v>
      </c>
      <c r="Q11" s="53">
        <v>40</v>
      </c>
      <c r="R11" s="53">
        <v>33</v>
      </c>
      <c r="S11" s="56">
        <v>32</v>
      </c>
      <c r="T11" s="54"/>
      <c r="U11" s="54"/>
      <c r="V11" s="54"/>
      <c r="W11" s="54"/>
      <c r="AJ11" t="s">
        <v>77</v>
      </c>
      <c r="AK11">
        <v>5.9</v>
      </c>
      <c r="AL11">
        <v>5.9</v>
      </c>
      <c r="AM11">
        <v>5.7</v>
      </c>
      <c r="AN11">
        <v>5.8</v>
      </c>
      <c r="AO11">
        <v>6.8</v>
      </c>
      <c r="AP11">
        <v>6.9</v>
      </c>
      <c r="AQ11">
        <v>6.8</v>
      </c>
      <c r="AR11">
        <v>6.9</v>
      </c>
      <c r="AS11">
        <v>5.6</v>
      </c>
      <c r="AT11">
        <v>5.8</v>
      </c>
      <c r="AU11">
        <v>5.6</v>
      </c>
      <c r="AV11">
        <v>5.6</v>
      </c>
      <c r="AW11">
        <v>7.3</v>
      </c>
      <c r="AX11">
        <v>7.4</v>
      </c>
      <c r="AY11">
        <v>7.3</v>
      </c>
      <c r="AZ11">
        <v>7.2</v>
      </c>
    </row>
    <row r="12" spans="1:52" x14ac:dyDescent="0.2">
      <c r="C12" s="10" t="s">
        <v>129</v>
      </c>
      <c r="D12" s="73">
        <v>4</v>
      </c>
      <c r="E12" s="73">
        <v>4</v>
      </c>
      <c r="F12" s="73">
        <v>4</v>
      </c>
      <c r="G12" s="73">
        <v>4</v>
      </c>
      <c r="H12" s="74">
        <v>3</v>
      </c>
      <c r="I12" s="74">
        <v>3</v>
      </c>
      <c r="J12" s="74">
        <v>3</v>
      </c>
      <c r="K12" s="74">
        <v>3</v>
      </c>
      <c r="L12" s="10">
        <v>3</v>
      </c>
      <c r="M12" s="10">
        <v>4</v>
      </c>
      <c r="N12" s="10">
        <v>4</v>
      </c>
      <c r="O12" s="10">
        <v>4</v>
      </c>
      <c r="P12" s="10">
        <v>3</v>
      </c>
      <c r="Q12" s="10">
        <v>3</v>
      </c>
      <c r="R12" s="10">
        <v>3</v>
      </c>
      <c r="S12" s="55">
        <v>3</v>
      </c>
      <c r="AJ12" t="s">
        <v>78</v>
      </c>
      <c r="AK12">
        <v>5.5</v>
      </c>
      <c r="AL12">
        <v>5.6</v>
      </c>
      <c r="AM12">
        <v>5.7</v>
      </c>
      <c r="AN12">
        <v>5.5</v>
      </c>
      <c r="AO12">
        <v>6.8</v>
      </c>
      <c r="AP12">
        <v>6.8</v>
      </c>
      <c r="AQ12">
        <v>6.7</v>
      </c>
      <c r="AR12">
        <v>7</v>
      </c>
      <c r="AS12">
        <v>5.5</v>
      </c>
      <c r="AT12">
        <v>5.6</v>
      </c>
      <c r="AU12">
        <v>5.6</v>
      </c>
      <c r="AV12">
        <v>5.4</v>
      </c>
      <c r="AW12">
        <v>7.166666666666667</v>
      </c>
      <c r="AX12">
        <v>7.1</v>
      </c>
      <c r="AY12">
        <v>7.2</v>
      </c>
      <c r="AZ12">
        <v>7.2</v>
      </c>
    </row>
    <row r="13" spans="1:52" x14ac:dyDescent="0.2">
      <c r="A13" s="57"/>
      <c r="C13" s="53" t="s">
        <v>3</v>
      </c>
      <c r="D13" s="73">
        <v>20</v>
      </c>
      <c r="E13" s="73">
        <v>21</v>
      </c>
      <c r="F13" s="73">
        <v>14</v>
      </c>
      <c r="G13" s="73">
        <v>18</v>
      </c>
      <c r="H13" s="74">
        <v>42</v>
      </c>
      <c r="I13" s="74">
        <v>26</v>
      </c>
      <c r="J13" s="74">
        <v>43</v>
      </c>
      <c r="K13" s="74">
        <v>32</v>
      </c>
      <c r="L13" s="53">
        <v>10</v>
      </c>
      <c r="M13" s="53">
        <v>15</v>
      </c>
      <c r="N13" s="53">
        <v>6</v>
      </c>
      <c r="O13" s="53">
        <v>13</v>
      </c>
      <c r="P13" s="53">
        <v>18</v>
      </c>
      <c r="Q13" s="53">
        <v>43</v>
      </c>
      <c r="R13" s="53">
        <v>21</v>
      </c>
      <c r="S13" s="56">
        <v>13</v>
      </c>
      <c r="T13" s="54"/>
      <c r="U13" s="54"/>
      <c r="V13" s="54"/>
      <c r="W13" s="54"/>
      <c r="AJ13" t="s">
        <v>79</v>
      </c>
      <c r="AK13">
        <v>4.5999999999999996</v>
      </c>
      <c r="AL13">
        <v>4.7</v>
      </c>
      <c r="AM13">
        <v>4.7</v>
      </c>
      <c r="AN13">
        <v>4.5999999999999996</v>
      </c>
      <c r="AO13">
        <v>6.4</v>
      </c>
      <c r="AP13">
        <v>6.7</v>
      </c>
      <c r="AQ13">
        <v>6.4</v>
      </c>
      <c r="AR13">
        <v>6.5</v>
      </c>
      <c r="AS13">
        <v>4.7</v>
      </c>
      <c r="AT13">
        <v>4.2</v>
      </c>
      <c r="AU13">
        <v>4.8</v>
      </c>
      <c r="AV13">
        <v>4.5999999999999996</v>
      </c>
      <c r="AW13">
        <v>6.9666666666666659</v>
      </c>
      <c r="AX13">
        <v>7</v>
      </c>
      <c r="AY13">
        <v>7</v>
      </c>
      <c r="AZ13">
        <v>6.9</v>
      </c>
    </row>
    <row r="14" spans="1:52" x14ac:dyDescent="0.2">
      <c r="C14" s="10" t="s">
        <v>129</v>
      </c>
      <c r="D14" s="73">
        <v>5</v>
      </c>
      <c r="E14" s="73">
        <v>5</v>
      </c>
      <c r="F14" s="73">
        <v>5</v>
      </c>
      <c r="G14" s="73">
        <v>5</v>
      </c>
      <c r="H14" s="74">
        <v>3</v>
      </c>
      <c r="I14" s="74">
        <v>3</v>
      </c>
      <c r="J14" s="74">
        <v>3</v>
      </c>
      <c r="K14" s="74">
        <v>3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73">
        <v>32</v>
      </c>
      <c r="E15" s="73">
        <v>20</v>
      </c>
      <c r="F15" s="73">
        <v>24</v>
      </c>
      <c r="G15" s="73">
        <v>30</v>
      </c>
      <c r="H15" s="74">
        <v>43</v>
      </c>
      <c r="I15" s="74">
        <v>50</v>
      </c>
      <c r="J15" s="74">
        <v>18</v>
      </c>
      <c r="K15" s="74">
        <v>36</v>
      </c>
      <c r="L15" s="53">
        <v>46</v>
      </c>
      <c r="M15" s="53">
        <v>32</v>
      </c>
      <c r="N15" s="53">
        <v>16</v>
      </c>
      <c r="O15" s="53">
        <v>38</v>
      </c>
      <c r="P15" s="53">
        <v>16</v>
      </c>
      <c r="Q15" s="53">
        <v>45</v>
      </c>
      <c r="R15" s="53">
        <v>20</v>
      </c>
      <c r="S15" s="56">
        <v>21</v>
      </c>
      <c r="T15" s="54"/>
      <c r="U15" s="54"/>
      <c r="V15" s="54"/>
      <c r="W15" s="54"/>
    </row>
    <row r="16" spans="1:52" x14ac:dyDescent="0.2">
      <c r="C16" s="10" t="s">
        <v>129</v>
      </c>
      <c r="D16" s="73">
        <v>5</v>
      </c>
      <c r="E16" s="73">
        <v>5</v>
      </c>
      <c r="F16" s="73">
        <v>5</v>
      </c>
      <c r="G16" s="73">
        <v>5</v>
      </c>
      <c r="H16" s="74">
        <v>3</v>
      </c>
      <c r="I16" s="74">
        <v>3</v>
      </c>
      <c r="J16" s="74">
        <v>3</v>
      </c>
      <c r="K16" s="74">
        <v>3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73">
        <v>25</v>
      </c>
      <c r="E17" s="73">
        <v>21</v>
      </c>
      <c r="F17" s="73">
        <v>25</v>
      </c>
      <c r="G17" s="73">
        <v>25</v>
      </c>
      <c r="H17" s="74">
        <v>83</v>
      </c>
      <c r="I17" s="74">
        <v>45</v>
      </c>
      <c r="J17" s="74">
        <v>48</v>
      </c>
      <c r="K17" s="74">
        <v>41</v>
      </c>
      <c r="L17" s="53">
        <v>15</v>
      </c>
      <c r="M17" s="53">
        <v>12</v>
      </c>
      <c r="N17" s="53">
        <v>10</v>
      </c>
      <c r="O17" s="53">
        <v>10</v>
      </c>
      <c r="P17" s="53">
        <v>34</v>
      </c>
      <c r="Q17" s="53">
        <v>22</v>
      </c>
      <c r="R17" s="53">
        <v>36</v>
      </c>
      <c r="S17" s="56">
        <v>30</v>
      </c>
      <c r="T17" s="54"/>
      <c r="U17" s="54"/>
      <c r="V17" s="54"/>
      <c r="W17" s="54"/>
    </row>
    <row r="18" spans="3:52" x14ac:dyDescent="0.2">
      <c r="C18" s="10" t="s">
        <v>129</v>
      </c>
      <c r="D18" s="73">
        <v>5</v>
      </c>
      <c r="E18" s="73">
        <v>5</v>
      </c>
      <c r="F18" s="73">
        <v>5</v>
      </c>
      <c r="G18" s="73">
        <v>5</v>
      </c>
      <c r="H18" s="74">
        <v>3</v>
      </c>
      <c r="I18" s="74">
        <v>3</v>
      </c>
      <c r="J18" s="74">
        <v>3</v>
      </c>
      <c r="K18" s="74">
        <v>3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73">
        <v>22</v>
      </c>
      <c r="E19" s="73">
        <v>16</v>
      </c>
      <c r="F19" s="73">
        <v>24</v>
      </c>
      <c r="G19" s="73">
        <v>24</v>
      </c>
      <c r="H19" s="74">
        <v>31</v>
      </c>
      <c r="I19" s="74">
        <v>46</v>
      </c>
      <c r="J19" s="74">
        <v>49</v>
      </c>
      <c r="K19" s="74">
        <v>54</v>
      </c>
      <c r="L19" s="53">
        <v>14</v>
      </c>
      <c r="M19" s="53">
        <v>13</v>
      </c>
      <c r="N19" s="53">
        <v>15</v>
      </c>
      <c r="O19" s="53">
        <v>9</v>
      </c>
      <c r="P19" s="53">
        <v>34</v>
      </c>
      <c r="Q19" s="53">
        <v>29</v>
      </c>
      <c r="R19" s="53">
        <v>27</v>
      </c>
      <c r="S19" s="56">
        <v>10</v>
      </c>
      <c r="T19" s="54"/>
      <c r="U19" s="54"/>
      <c r="V19" s="54"/>
      <c r="W19" s="54"/>
    </row>
    <row r="20" spans="3:52" x14ac:dyDescent="0.2">
      <c r="C20" s="10" t="s">
        <v>129</v>
      </c>
      <c r="D20" s="75">
        <v>5</v>
      </c>
      <c r="E20" s="75">
        <v>5</v>
      </c>
      <c r="F20" s="75">
        <v>5</v>
      </c>
      <c r="G20" s="75">
        <v>5</v>
      </c>
      <c r="H20" s="76">
        <v>3</v>
      </c>
      <c r="I20" s="76">
        <v>3</v>
      </c>
      <c r="J20" s="76">
        <v>3</v>
      </c>
      <c r="K20" s="76">
        <v>3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3</v>
      </c>
      <c r="S20" s="59">
        <v>3</v>
      </c>
    </row>
    <row r="21" spans="3:52" x14ac:dyDescent="0.2">
      <c r="C21" s="1"/>
      <c r="D21" s="77"/>
      <c r="E21" s="77"/>
      <c r="F21" s="77"/>
      <c r="G21" s="77"/>
      <c r="H21" s="78"/>
      <c r="I21" s="78"/>
      <c r="J21" s="78"/>
      <c r="K21" s="78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79"/>
      <c r="E22" s="79"/>
      <c r="F22" s="79"/>
      <c r="G22" s="79"/>
      <c r="H22" s="80"/>
      <c r="I22" s="80"/>
      <c r="J22" s="80"/>
      <c r="K22" s="80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79"/>
      <c r="E23" s="79"/>
      <c r="F23" s="79"/>
      <c r="G23" s="79"/>
      <c r="H23" s="80"/>
      <c r="I23" s="80"/>
      <c r="J23" s="80"/>
      <c r="K23" s="80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79" t="s">
        <v>8</v>
      </c>
      <c r="E24" s="79" t="s">
        <v>9</v>
      </c>
      <c r="F24" s="79" t="s">
        <v>10</v>
      </c>
      <c r="G24" s="79" t="s">
        <v>11</v>
      </c>
      <c r="H24" s="80" t="s">
        <v>12</v>
      </c>
      <c r="I24" s="80" t="s">
        <v>13</v>
      </c>
      <c r="J24" s="80" t="s">
        <v>14</v>
      </c>
      <c r="K24" s="80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81" t="s">
        <v>60</v>
      </c>
      <c r="E25" s="81" t="s">
        <v>61</v>
      </c>
      <c r="F25" s="81" t="s">
        <v>62</v>
      </c>
      <c r="G25" s="81" t="s">
        <v>63</v>
      </c>
      <c r="H25" s="82" t="s">
        <v>64</v>
      </c>
      <c r="I25" s="82" t="s">
        <v>65</v>
      </c>
      <c r="J25" s="82" t="s">
        <v>66</v>
      </c>
      <c r="K25" s="82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2" x14ac:dyDescent="0.2">
      <c r="C26" s="61">
        <v>0</v>
      </c>
      <c r="D26" s="73">
        <f>D7*10*10000</f>
        <v>1300000</v>
      </c>
      <c r="E26" s="73">
        <f t="shared" ref="E26:G26" si="0">E7*10*10000</f>
        <v>1300000</v>
      </c>
      <c r="F26" s="73">
        <f t="shared" si="0"/>
        <v>1300000</v>
      </c>
      <c r="G26" s="73">
        <f t="shared" si="0"/>
        <v>1300000</v>
      </c>
      <c r="H26" s="74">
        <f>H7*10*100</f>
        <v>26000</v>
      </c>
      <c r="I26" s="74">
        <f t="shared" ref="I26:K26" si="1">I7*10*100</f>
        <v>26000</v>
      </c>
      <c r="J26" s="74">
        <f t="shared" si="1"/>
        <v>26000</v>
      </c>
      <c r="K26" s="74">
        <f t="shared" si="1"/>
        <v>26000</v>
      </c>
      <c r="L26" s="61">
        <f t="shared" ref="L26:O26" si="2">L7*10*10000</f>
        <v>1300000</v>
      </c>
      <c r="M26" s="61">
        <f t="shared" si="2"/>
        <v>1300000</v>
      </c>
      <c r="N26" s="61">
        <f t="shared" si="2"/>
        <v>1300000</v>
      </c>
      <c r="O26" s="61">
        <f t="shared" si="2"/>
        <v>1300000</v>
      </c>
      <c r="P26" s="61">
        <f>P7*10*100</f>
        <v>26000</v>
      </c>
      <c r="Q26" s="61">
        <f t="shared" ref="Q26:S26" si="3">Q7*10*100</f>
        <v>26000</v>
      </c>
      <c r="R26" s="61">
        <f t="shared" si="3"/>
        <v>26000</v>
      </c>
      <c r="S26" s="61">
        <f t="shared" si="3"/>
        <v>26000</v>
      </c>
      <c r="AJ26" t="s">
        <v>6</v>
      </c>
      <c r="AS26" t="s">
        <v>130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</row>
    <row r="27" spans="3:52" x14ac:dyDescent="0.2">
      <c r="C27" s="10">
        <v>1</v>
      </c>
      <c r="D27" s="73">
        <f>D9*(5*20)*10^D10</f>
        <v>2100000</v>
      </c>
      <c r="E27" s="73">
        <f t="shared" ref="E27:K27" si="4">E9*(5*20)*10^E10</f>
        <v>4600000</v>
      </c>
      <c r="F27" s="73">
        <f t="shared" si="4"/>
        <v>4400000</v>
      </c>
      <c r="G27" s="73">
        <f t="shared" si="4"/>
        <v>3900000</v>
      </c>
      <c r="H27" s="74">
        <f t="shared" si="4"/>
        <v>3400</v>
      </c>
      <c r="I27" s="74">
        <f t="shared" si="4"/>
        <v>3100</v>
      </c>
      <c r="J27" s="74">
        <f t="shared" si="4"/>
        <v>3400</v>
      </c>
      <c r="K27" s="74">
        <f t="shared" si="4"/>
        <v>2200</v>
      </c>
      <c r="L27" s="61">
        <f>L9*(5*20)*10^L10</f>
        <v>2800000</v>
      </c>
      <c r="M27" s="61">
        <f t="shared" ref="M27:R27" si="5">M9*(5*20)*10^M10</f>
        <v>10900000</v>
      </c>
      <c r="N27" s="61">
        <f t="shared" si="5"/>
        <v>3700000</v>
      </c>
      <c r="O27" s="61">
        <f t="shared" si="5"/>
        <v>4000000</v>
      </c>
      <c r="P27" s="61">
        <f t="shared" si="5"/>
        <v>13000</v>
      </c>
      <c r="Q27" s="61">
        <f t="shared" si="5"/>
        <v>11000</v>
      </c>
      <c r="R27" s="61">
        <f t="shared" si="5"/>
        <v>15000</v>
      </c>
      <c r="S27" s="55">
        <f>S9*(5*20)*10^S10</f>
        <v>23000</v>
      </c>
      <c r="AK27" t="s">
        <v>8</v>
      </c>
      <c r="AL27" t="s">
        <v>9</v>
      </c>
      <c r="AM27" t="s">
        <v>10</v>
      </c>
      <c r="AN27" t="s">
        <v>11</v>
      </c>
      <c r="AO27" t="s">
        <v>12</v>
      </c>
      <c r="AP27" t="s">
        <v>13</v>
      </c>
      <c r="AQ27" t="s">
        <v>14</v>
      </c>
      <c r="AR27" t="s">
        <v>15</v>
      </c>
      <c r="AS27" t="s">
        <v>16</v>
      </c>
      <c r="AT27" t="s">
        <v>17</v>
      </c>
      <c r="AU27" t="s">
        <v>18</v>
      </c>
      <c r="AV27" t="s">
        <v>19</v>
      </c>
      <c r="AW27" t="s">
        <v>20</v>
      </c>
      <c r="AX27" t="s">
        <v>21</v>
      </c>
      <c r="AY27" t="s">
        <v>22</v>
      </c>
      <c r="AZ27" t="s">
        <v>23</v>
      </c>
    </row>
    <row r="28" spans="3:52" x14ac:dyDescent="0.2">
      <c r="C28" s="10">
        <v>2</v>
      </c>
      <c r="D28" s="73">
        <f>D11*(5*20)*10^D12</f>
        <v>54000000</v>
      </c>
      <c r="E28" s="73">
        <f t="shared" ref="E28:S28" si="6">E11*(5*20)*10^E12</f>
        <v>61000000</v>
      </c>
      <c r="F28" s="73">
        <f t="shared" si="6"/>
        <v>71000000</v>
      </c>
      <c r="G28" s="73">
        <f t="shared" si="6"/>
        <v>58000000</v>
      </c>
      <c r="H28" s="74">
        <f t="shared" si="6"/>
        <v>3700000</v>
      </c>
      <c r="I28" s="74">
        <f t="shared" si="6"/>
        <v>3100000</v>
      </c>
      <c r="J28" s="74">
        <f t="shared" si="6"/>
        <v>4300000</v>
      </c>
      <c r="K28" s="74">
        <f t="shared" si="6"/>
        <v>4200000</v>
      </c>
      <c r="L28" s="61">
        <f t="shared" si="6"/>
        <v>6500000</v>
      </c>
      <c r="M28" s="61">
        <f t="shared" si="6"/>
        <v>14000000</v>
      </c>
      <c r="N28" s="61">
        <f t="shared" si="6"/>
        <v>19000000</v>
      </c>
      <c r="O28" s="61">
        <f t="shared" si="6"/>
        <v>21000000</v>
      </c>
      <c r="P28" s="61">
        <f t="shared" si="6"/>
        <v>3900000</v>
      </c>
      <c r="Q28" s="61">
        <f t="shared" si="6"/>
        <v>4000000</v>
      </c>
      <c r="R28" s="61">
        <f t="shared" si="6"/>
        <v>3300000</v>
      </c>
      <c r="S28" s="61">
        <f t="shared" si="6"/>
        <v>3200000</v>
      </c>
      <c r="AJ28" t="s">
        <v>131</v>
      </c>
    </row>
    <row r="29" spans="3:52" x14ac:dyDescent="0.2">
      <c r="C29" s="10">
        <v>3</v>
      </c>
      <c r="D29" s="73">
        <f t="shared" ref="D29:S29" si="7">D13*(5*20)*10^D14</f>
        <v>200000000</v>
      </c>
      <c r="E29" s="73">
        <f t="shared" si="7"/>
        <v>210000000</v>
      </c>
      <c r="F29" s="73">
        <f t="shared" si="7"/>
        <v>140000000</v>
      </c>
      <c r="G29" s="73">
        <f t="shared" si="7"/>
        <v>180000000</v>
      </c>
      <c r="H29" s="74">
        <f t="shared" si="7"/>
        <v>4200000</v>
      </c>
      <c r="I29" s="74">
        <f t="shared" si="7"/>
        <v>2600000</v>
      </c>
      <c r="J29" s="74">
        <f t="shared" si="7"/>
        <v>4300000</v>
      </c>
      <c r="K29" s="74">
        <f t="shared" si="7"/>
        <v>3200000</v>
      </c>
      <c r="L29" s="61">
        <f t="shared" si="7"/>
        <v>100000000</v>
      </c>
      <c r="M29" s="61">
        <f t="shared" si="7"/>
        <v>150000000</v>
      </c>
      <c r="N29" s="61">
        <f t="shared" si="7"/>
        <v>60000000</v>
      </c>
      <c r="O29" s="61">
        <f t="shared" si="7"/>
        <v>130000000</v>
      </c>
      <c r="P29" s="61">
        <f t="shared" si="7"/>
        <v>1800000</v>
      </c>
      <c r="Q29" s="61">
        <f t="shared" si="7"/>
        <v>4300000</v>
      </c>
      <c r="R29" s="61">
        <f t="shared" si="7"/>
        <v>2100000</v>
      </c>
      <c r="S29" s="55">
        <f t="shared" si="7"/>
        <v>1300000</v>
      </c>
      <c r="AJ29">
        <v>0</v>
      </c>
    </row>
    <row r="30" spans="3:52" x14ac:dyDescent="0.2">
      <c r="C30" s="10">
        <v>6</v>
      </c>
      <c r="D30" s="73">
        <f t="shared" ref="D30:S30" si="8">D15*(5*20)*10^D16</f>
        <v>320000000</v>
      </c>
      <c r="E30" s="73">
        <f t="shared" si="8"/>
        <v>200000000</v>
      </c>
      <c r="F30" s="73">
        <f t="shared" si="8"/>
        <v>240000000</v>
      </c>
      <c r="G30" s="73">
        <f t="shared" si="8"/>
        <v>300000000</v>
      </c>
      <c r="H30" s="74">
        <f t="shared" si="8"/>
        <v>4300000</v>
      </c>
      <c r="I30" s="74">
        <f t="shared" si="8"/>
        <v>5000000</v>
      </c>
      <c r="J30" s="74">
        <f t="shared" si="8"/>
        <v>1800000</v>
      </c>
      <c r="K30" s="74">
        <f t="shared" si="8"/>
        <v>3600000</v>
      </c>
      <c r="L30" s="61">
        <f t="shared" si="8"/>
        <v>460000000</v>
      </c>
      <c r="M30" s="61">
        <f t="shared" si="8"/>
        <v>320000000</v>
      </c>
      <c r="N30" s="61">
        <f t="shared" si="8"/>
        <v>160000000</v>
      </c>
      <c r="O30" s="61">
        <f t="shared" si="8"/>
        <v>380000000</v>
      </c>
      <c r="P30" s="61">
        <f t="shared" si="8"/>
        <v>1600000</v>
      </c>
      <c r="Q30" s="61">
        <f t="shared" si="8"/>
        <v>4500000</v>
      </c>
      <c r="R30" s="61">
        <f t="shared" si="8"/>
        <v>2000000</v>
      </c>
      <c r="S30" s="55">
        <f t="shared" si="8"/>
        <v>2100000</v>
      </c>
      <c r="AJ30">
        <v>1</v>
      </c>
    </row>
    <row r="31" spans="3:52" x14ac:dyDescent="0.2">
      <c r="C31" s="10">
        <v>7</v>
      </c>
      <c r="D31" s="73">
        <f t="shared" ref="D31:S31" si="9">D17*(5*20)*10^D18</f>
        <v>250000000</v>
      </c>
      <c r="E31" s="73">
        <f t="shared" si="9"/>
        <v>210000000</v>
      </c>
      <c r="F31" s="73">
        <f t="shared" si="9"/>
        <v>250000000</v>
      </c>
      <c r="G31" s="73">
        <f t="shared" si="9"/>
        <v>250000000</v>
      </c>
      <c r="H31" s="74">
        <f t="shared" si="9"/>
        <v>8300000</v>
      </c>
      <c r="I31" s="74">
        <f t="shared" si="9"/>
        <v>4500000</v>
      </c>
      <c r="J31" s="74">
        <f t="shared" si="9"/>
        <v>4800000</v>
      </c>
      <c r="K31" s="74">
        <f t="shared" si="9"/>
        <v>4100000</v>
      </c>
      <c r="L31" s="61">
        <f t="shared" si="9"/>
        <v>150000000</v>
      </c>
      <c r="M31" s="61">
        <f t="shared" si="9"/>
        <v>120000000</v>
      </c>
      <c r="N31" s="61">
        <f t="shared" si="9"/>
        <v>100000000</v>
      </c>
      <c r="O31" s="61">
        <f t="shared" si="9"/>
        <v>100000000</v>
      </c>
      <c r="P31" s="61">
        <f t="shared" si="9"/>
        <v>3400000</v>
      </c>
      <c r="Q31" s="61">
        <f t="shared" si="9"/>
        <v>2200000</v>
      </c>
      <c r="R31" s="61">
        <f t="shared" si="9"/>
        <v>3600000</v>
      </c>
      <c r="S31" s="55">
        <f t="shared" si="9"/>
        <v>3000000</v>
      </c>
      <c r="AJ31">
        <v>2</v>
      </c>
    </row>
    <row r="32" spans="3:52" x14ac:dyDescent="0.2">
      <c r="C32" s="10">
        <v>8</v>
      </c>
      <c r="D32" s="73">
        <f t="shared" ref="D32:S32" si="10">D19*(5*20)*10^D20</f>
        <v>220000000</v>
      </c>
      <c r="E32" s="73">
        <f t="shared" si="10"/>
        <v>160000000</v>
      </c>
      <c r="F32" s="73">
        <f t="shared" si="10"/>
        <v>240000000</v>
      </c>
      <c r="G32" s="73">
        <f t="shared" si="10"/>
        <v>240000000</v>
      </c>
      <c r="H32" s="74">
        <f t="shared" si="10"/>
        <v>3100000</v>
      </c>
      <c r="I32" s="74">
        <f t="shared" si="10"/>
        <v>4600000</v>
      </c>
      <c r="J32" s="74">
        <f t="shared" si="10"/>
        <v>4900000</v>
      </c>
      <c r="K32" s="74">
        <f t="shared" si="10"/>
        <v>5400000</v>
      </c>
      <c r="L32" s="61">
        <f t="shared" si="10"/>
        <v>140000000</v>
      </c>
      <c r="M32" s="61">
        <f t="shared" si="10"/>
        <v>130000000</v>
      </c>
      <c r="N32" s="61">
        <f t="shared" si="10"/>
        <v>150000000</v>
      </c>
      <c r="O32" s="61">
        <f t="shared" si="10"/>
        <v>90000000</v>
      </c>
      <c r="P32" s="61">
        <f t="shared" si="10"/>
        <v>3400000</v>
      </c>
      <c r="Q32" s="61">
        <f t="shared" si="10"/>
        <v>2900000</v>
      </c>
      <c r="R32" s="61">
        <f t="shared" si="10"/>
        <v>2700000</v>
      </c>
      <c r="S32" s="55">
        <f t="shared" si="10"/>
        <v>1000000</v>
      </c>
      <c r="AJ32">
        <v>3</v>
      </c>
    </row>
    <row r="33" spans="2:54" x14ac:dyDescent="0.2">
      <c r="AJ33">
        <v>6</v>
      </c>
    </row>
    <row r="34" spans="2:54" x14ac:dyDescent="0.2">
      <c r="AJ34">
        <v>7</v>
      </c>
    </row>
    <row r="35" spans="2:54" x14ac:dyDescent="0.2">
      <c r="AJ35">
        <v>8</v>
      </c>
    </row>
    <row r="38" spans="2:54" x14ac:dyDescent="0.2">
      <c r="N38" s="62"/>
    </row>
    <row r="39" spans="2:54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42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4" ht="16" x14ac:dyDescent="0.2">
      <c r="B40" t="s">
        <v>29</v>
      </c>
      <c r="C40" t="str">
        <f>$D$24</f>
        <v>At1</v>
      </c>
      <c r="D40">
        <f>$C$26</f>
        <v>0</v>
      </c>
      <c r="E40">
        <f>D26</f>
        <v>1300000</v>
      </c>
      <c r="F40">
        <f>(E41-E40)</f>
        <v>800000</v>
      </c>
      <c r="G40">
        <f>((D41-D40)*(E41-E40))/2+(D41-D40)*E40</f>
        <v>1700000</v>
      </c>
      <c r="H40" t="s">
        <v>29</v>
      </c>
      <c r="I40" t="s">
        <v>31</v>
      </c>
      <c r="J40">
        <f>SUM(G40:G45)</f>
        <v>2283800000</v>
      </c>
      <c r="K40">
        <f>AVERAGE(J40:J43)</f>
        <v>2011275000</v>
      </c>
      <c r="M40" t="s">
        <v>31</v>
      </c>
      <c r="N40" s="42" t="s">
        <v>8</v>
      </c>
      <c r="O40" s="43">
        <f>MAX(E40:E46)</f>
        <v>320000000</v>
      </c>
      <c r="P40">
        <f>MAX(F40:F43)</f>
        <v>146000000</v>
      </c>
      <c r="Q40" s="42">
        <v>1</v>
      </c>
      <c r="S40" t="s">
        <v>29</v>
      </c>
      <c r="T40" t="s">
        <v>31</v>
      </c>
      <c r="U40">
        <f>SUM(G40:G44)</f>
        <v>2048800000</v>
      </c>
      <c r="V40">
        <f>AVERAGE(U40:U43)</f>
        <v>1952525000</v>
      </c>
      <c r="W40" t="s">
        <v>31</v>
      </c>
      <c r="X40">
        <f>P40</f>
        <v>146000000</v>
      </c>
      <c r="Y40">
        <f>AVERAGE(X40:X43)</f>
        <v>129250000</v>
      </c>
      <c r="Z40" t="s">
        <v>31</v>
      </c>
    </row>
    <row r="41" spans="2:54" ht="16" x14ac:dyDescent="0.2">
      <c r="B41" t="s">
        <v>29</v>
      </c>
      <c r="C41" t="str">
        <f t="shared" ref="C41:C46" si="11">$D$24</f>
        <v>At1</v>
      </c>
      <c r="D41">
        <f>$C$27</f>
        <v>1</v>
      </c>
      <c r="E41">
        <f t="shared" ref="E41:E46" si="12">D27</f>
        <v>2100000</v>
      </c>
      <c r="F41">
        <f t="shared" ref="F41:F43" si="13">(E42-E41)</f>
        <v>51900000</v>
      </c>
      <c r="G41">
        <f>((D43-D41)*(E43-E41))/2+(D43-D41)*E41</f>
        <v>202100000</v>
      </c>
      <c r="H41" t="s">
        <v>29</v>
      </c>
      <c r="I41" t="s">
        <v>31</v>
      </c>
      <c r="J41">
        <f>SUM(G47:G52)</f>
        <v>1837550000</v>
      </c>
      <c r="M41" t="s">
        <v>31</v>
      </c>
      <c r="N41" s="42" t="s">
        <v>9</v>
      </c>
      <c r="O41" s="43">
        <f>MAX(E47:E53)</f>
        <v>210000000</v>
      </c>
      <c r="P41">
        <f>MAX(F47:F49)</f>
        <v>149000000</v>
      </c>
      <c r="Q41" s="42">
        <v>1</v>
      </c>
      <c r="R41" s="42"/>
      <c r="S41" t="s">
        <v>29</v>
      </c>
      <c r="T41" t="s">
        <v>31</v>
      </c>
      <c r="U41">
        <f>SUM(G47:G52)</f>
        <v>1837550000</v>
      </c>
      <c r="W41" t="s">
        <v>31</v>
      </c>
      <c r="X41">
        <f t="shared" ref="X41:X55" si="14">P41</f>
        <v>149000000</v>
      </c>
      <c r="Z41" t="s">
        <v>32</v>
      </c>
    </row>
    <row r="42" spans="2:54" ht="16" x14ac:dyDescent="0.2">
      <c r="B42" t="s">
        <v>29</v>
      </c>
      <c r="C42" t="str">
        <f t="shared" si="11"/>
        <v>At1</v>
      </c>
      <c r="D42">
        <v>2</v>
      </c>
      <c r="E42">
        <f t="shared" si="12"/>
        <v>54000000</v>
      </c>
      <c r="F42">
        <f t="shared" si="13"/>
        <v>146000000</v>
      </c>
      <c r="G42">
        <f>((D44-D43)*(E44-E43))/2+(D44-D43)*E43</f>
        <v>780000000</v>
      </c>
      <c r="H42" t="s">
        <v>29</v>
      </c>
      <c r="I42" t="s">
        <v>31</v>
      </c>
      <c r="J42">
        <f>SUM(G54:G59)</f>
        <v>1777250000</v>
      </c>
      <c r="M42" t="s">
        <v>31</v>
      </c>
      <c r="N42" s="42" t="s">
        <v>10</v>
      </c>
      <c r="O42" s="43">
        <f>MAX(E54:E60)</f>
        <v>250000000</v>
      </c>
      <c r="P42">
        <f>MAX(F54:F57)</f>
        <v>100000000</v>
      </c>
      <c r="Q42" s="42">
        <v>1</v>
      </c>
      <c r="R42" s="42"/>
      <c r="S42" t="s">
        <v>29</v>
      </c>
      <c r="T42" t="s">
        <v>31</v>
      </c>
      <c r="U42">
        <f>SUM(G54:G59)</f>
        <v>1777250000</v>
      </c>
      <c r="W42" t="s">
        <v>31</v>
      </c>
      <c r="X42">
        <f t="shared" si="14"/>
        <v>100000000</v>
      </c>
      <c r="Z42" t="s">
        <v>36</v>
      </c>
      <c r="AA42">
        <f>LOG10(V48/V40)</f>
        <v>-3.8976630865006003E-2</v>
      </c>
      <c r="AB42">
        <f>AA42*2</f>
        <v>-7.7953261730012005E-2</v>
      </c>
      <c r="AC42" s="44"/>
      <c r="AD42">
        <f>LOG10(Y48/Y40)</f>
        <v>-0.13427876286244333</v>
      </c>
      <c r="AE42">
        <f>AD42*2</f>
        <v>-0.26855752572488667</v>
      </c>
      <c r="AF42" s="44"/>
      <c r="AI42" t="s">
        <v>28</v>
      </c>
      <c r="AJ42" t="s">
        <v>27</v>
      </c>
      <c r="AK42" t="s">
        <v>26</v>
      </c>
      <c r="AL42" t="s">
        <v>80</v>
      </c>
      <c r="AM42" t="s">
        <v>81</v>
      </c>
      <c r="AO42" t="s">
        <v>34</v>
      </c>
      <c r="AP42" t="s">
        <v>28</v>
      </c>
      <c r="AQ42" t="s">
        <v>6</v>
      </c>
      <c r="AR42" t="s">
        <v>82</v>
      </c>
      <c r="AS42" t="s">
        <v>35</v>
      </c>
      <c r="AT42" t="s">
        <v>83</v>
      </c>
      <c r="AU42" t="s">
        <v>81</v>
      </c>
      <c r="AV42" t="s">
        <v>35</v>
      </c>
      <c r="AW42" t="s">
        <v>84</v>
      </c>
      <c r="AY42" t="s">
        <v>6</v>
      </c>
      <c r="AZ42" t="s">
        <v>85</v>
      </c>
      <c r="BA42" t="s">
        <v>86</v>
      </c>
      <c r="BB42" t="s">
        <v>87</v>
      </c>
    </row>
    <row r="43" spans="2:54" ht="16" x14ac:dyDescent="0.2">
      <c r="B43" t="s">
        <v>29</v>
      </c>
      <c r="C43" t="str">
        <f t="shared" si="11"/>
        <v>At1</v>
      </c>
      <c r="D43">
        <f>C$29</f>
        <v>3</v>
      </c>
      <c r="E43">
        <f t="shared" si="12"/>
        <v>200000000</v>
      </c>
      <c r="F43">
        <f t="shared" si="13"/>
        <v>120000000</v>
      </c>
      <c r="G43">
        <f>((D44-D43)*(E44-E43))/2+(D44-D43)*E43</f>
        <v>780000000</v>
      </c>
      <c r="H43" t="s">
        <v>29</v>
      </c>
      <c r="I43" t="s">
        <v>31</v>
      </c>
      <c r="J43">
        <f>SUM(G61:G66)</f>
        <v>2146500000</v>
      </c>
      <c r="M43" t="s">
        <v>31</v>
      </c>
      <c r="N43" s="42" t="s">
        <v>11</v>
      </c>
      <c r="O43" s="43">
        <f>MAX(E61:E67)</f>
        <v>300000000</v>
      </c>
      <c r="P43">
        <f>MAX(F61:F64)</f>
        <v>122000000</v>
      </c>
      <c r="Q43" s="42">
        <v>1</v>
      </c>
      <c r="R43" s="42"/>
      <c r="S43" t="s">
        <v>29</v>
      </c>
      <c r="T43" t="s">
        <v>31</v>
      </c>
      <c r="U43">
        <f>SUM(G61:G66)</f>
        <v>2146500000</v>
      </c>
      <c r="W43" t="s">
        <v>31</v>
      </c>
      <c r="X43">
        <f t="shared" si="14"/>
        <v>122000000</v>
      </c>
      <c r="Z43" t="s">
        <v>37</v>
      </c>
      <c r="AA43">
        <f>LOG10(V52/V44)</f>
        <v>-0.18506944540563039</v>
      </c>
      <c r="AB43">
        <f>AA43*2</f>
        <v>-0.37013889081126078</v>
      </c>
      <c r="AD43">
        <f>LOG10(Y52/Y44)</f>
        <v>-2.7859257233580438E-2</v>
      </c>
      <c r="AE43">
        <f>AD43*2</f>
        <v>-5.5718514467160876E-2</v>
      </c>
      <c r="AI43" t="s">
        <v>31</v>
      </c>
      <c r="AJ43" t="s">
        <v>8</v>
      </c>
      <c r="AK43">
        <v>0</v>
      </c>
      <c r="AL43">
        <v>7.5333333333333341</v>
      </c>
      <c r="AM43">
        <v>100</v>
      </c>
      <c r="AO43">
        <v>99.31506849315069</v>
      </c>
      <c r="AP43" t="s">
        <v>31</v>
      </c>
      <c r="AQ43" t="s">
        <v>8</v>
      </c>
      <c r="AR43">
        <v>97.407135531342647</v>
      </c>
      <c r="AS43">
        <v>94.62013370045895</v>
      </c>
      <c r="AT43">
        <v>116.32208108847499</v>
      </c>
      <c r="AU43">
        <v>94.429296154158607</v>
      </c>
      <c r="AV43">
        <v>94.625683354783206</v>
      </c>
      <c r="AW43">
        <v>2.0457428372096982</v>
      </c>
      <c r="AY43" t="s">
        <v>162</v>
      </c>
      <c r="AZ43">
        <v>121.84727069065536</v>
      </c>
      <c r="BA43">
        <v>98.57925226926497</v>
      </c>
      <c r="BB43">
        <v>5.1169059593919872</v>
      </c>
    </row>
    <row r="44" spans="2:54" ht="16" x14ac:dyDescent="0.2">
      <c r="B44" t="s">
        <v>29</v>
      </c>
      <c r="C44" t="str">
        <f t="shared" si="11"/>
        <v>At1</v>
      </c>
      <c r="D44">
        <f>C$30</f>
        <v>6</v>
      </c>
      <c r="E44">
        <f t="shared" si="12"/>
        <v>320000000</v>
      </c>
      <c r="G44">
        <f>((D45-D44)*(E45-E44))/2+(D45-D44)*E44</f>
        <v>285000000</v>
      </c>
      <c r="H44" t="s">
        <v>29</v>
      </c>
      <c r="I44" t="s">
        <v>32</v>
      </c>
      <c r="J44">
        <f>SUM(G68:G73)</f>
        <v>41718100</v>
      </c>
      <c r="K44">
        <f>AVERAGE(J44:J47)</f>
        <v>34855037.5</v>
      </c>
      <c r="M44" t="s">
        <v>32</v>
      </c>
      <c r="N44" s="42" t="s">
        <v>12</v>
      </c>
      <c r="O44" s="43">
        <f>MAX(E68:E75)</f>
        <v>8300000</v>
      </c>
      <c r="P44">
        <f>MAX(F68:F71)</f>
        <v>3696600</v>
      </c>
      <c r="Q44" s="42">
        <v>1</v>
      </c>
      <c r="R44" s="42"/>
      <c r="S44" t="s">
        <v>29</v>
      </c>
      <c r="T44" t="s">
        <v>32</v>
      </c>
      <c r="U44">
        <f>SUM(G68:G73)</f>
        <v>41718100</v>
      </c>
      <c r="V44">
        <f>AVERAGE(U44:U47)</f>
        <v>34855037.5</v>
      </c>
      <c r="W44" t="s">
        <v>32</v>
      </c>
      <c r="X44">
        <f t="shared" si="14"/>
        <v>3696600</v>
      </c>
      <c r="Y44">
        <f>AVERAGE(X44:X47)</f>
        <v>3821975</v>
      </c>
      <c r="AI44" t="s">
        <v>31</v>
      </c>
      <c r="AJ44" t="s">
        <v>8</v>
      </c>
      <c r="AK44">
        <v>1</v>
      </c>
      <c r="AL44">
        <v>7.2</v>
      </c>
      <c r="AM44">
        <v>98.63013698630138</v>
      </c>
      <c r="AO44">
        <v>98.393409506975573</v>
      </c>
      <c r="AP44" t="s">
        <v>31</v>
      </c>
      <c r="AQ44" t="s">
        <v>9</v>
      </c>
      <c r="AR44">
        <v>92.554415232433371</v>
      </c>
      <c r="AT44">
        <v>111.46936078956571</v>
      </c>
      <c r="AU44">
        <v>90.489898251618825</v>
      </c>
    </row>
    <row r="45" spans="2:54" ht="16" x14ac:dyDescent="0.2">
      <c r="B45" t="s">
        <v>29</v>
      </c>
      <c r="C45" t="str">
        <f t="shared" si="11"/>
        <v>At1</v>
      </c>
      <c r="D45">
        <f>C$31</f>
        <v>7</v>
      </c>
      <c r="E45">
        <f t="shared" si="12"/>
        <v>250000000</v>
      </c>
      <c r="G45">
        <f>((D46-D45)*(E46-E45))/2+(D46-D45)*E45</f>
        <v>235000000</v>
      </c>
      <c r="H45" t="s">
        <v>29</v>
      </c>
      <c r="I45" t="s">
        <v>32</v>
      </c>
      <c r="J45">
        <f>SUM(G75:G80)</f>
        <v>34717650</v>
      </c>
      <c r="M45" t="s">
        <v>32</v>
      </c>
      <c r="N45" s="42" t="s">
        <v>13</v>
      </c>
      <c r="O45" s="43">
        <f>MAX(E75:E81)</f>
        <v>5000000</v>
      </c>
      <c r="P45">
        <f>MAX(F75:F78)</f>
        <v>3096900</v>
      </c>
      <c r="Q45" s="42">
        <v>1</v>
      </c>
      <c r="R45" s="42"/>
      <c r="S45" t="s">
        <v>29</v>
      </c>
      <c r="T45" t="s">
        <v>32</v>
      </c>
      <c r="U45">
        <f>SUM(G75:G80)</f>
        <v>34717650</v>
      </c>
      <c r="W45" t="s">
        <v>32</v>
      </c>
      <c r="X45">
        <f t="shared" si="14"/>
        <v>3096900</v>
      </c>
      <c r="AI45" t="s">
        <v>31</v>
      </c>
      <c r="AJ45" t="s">
        <v>8</v>
      </c>
      <c r="AK45">
        <v>2</v>
      </c>
      <c r="AL45">
        <v>7.1</v>
      </c>
      <c r="AM45">
        <v>98.156682027649765</v>
      </c>
      <c r="AO45">
        <v>95.179258445017553</v>
      </c>
      <c r="AP45" t="s">
        <v>31</v>
      </c>
      <c r="AQ45" t="s">
        <v>10</v>
      </c>
      <c r="AR45">
        <v>93.898850337600834</v>
      </c>
      <c r="AT45">
        <v>112.81379589473318</v>
      </c>
      <c r="AU45">
        <v>91.58129946726028</v>
      </c>
    </row>
    <row r="46" spans="2:54" ht="16" x14ac:dyDescent="0.2">
      <c r="B46" t="s">
        <v>29</v>
      </c>
      <c r="C46" t="str">
        <f t="shared" si="11"/>
        <v>At1</v>
      </c>
      <c r="D46">
        <f>C$32</f>
        <v>8</v>
      </c>
      <c r="E46">
        <f t="shared" si="12"/>
        <v>220000000</v>
      </c>
      <c r="H46" t="s">
        <v>29</v>
      </c>
      <c r="I46" t="s">
        <v>32</v>
      </c>
      <c r="J46">
        <f>SUM(G82:G87)</f>
        <v>30768100</v>
      </c>
      <c r="M46" t="s">
        <v>32</v>
      </c>
      <c r="N46" s="42" t="s">
        <v>14</v>
      </c>
      <c r="O46" s="43">
        <f>MAX(E82:E88)</f>
        <v>4900000</v>
      </c>
      <c r="P46">
        <f>MAX(F82:F85)</f>
        <v>4296600</v>
      </c>
      <c r="Q46" s="42">
        <v>1</v>
      </c>
      <c r="S46" t="s">
        <v>29</v>
      </c>
      <c r="T46" t="s">
        <v>32</v>
      </c>
      <c r="U46">
        <f>SUM(G82:G87)</f>
        <v>30768100</v>
      </c>
      <c r="W46" t="s">
        <v>32</v>
      </c>
      <c r="X46">
        <f t="shared" si="14"/>
        <v>4296600</v>
      </c>
      <c r="AI46" t="s">
        <v>31</v>
      </c>
      <c r="AJ46" t="s">
        <v>8</v>
      </c>
      <c r="AK46">
        <v>3</v>
      </c>
      <c r="AL46">
        <v>6.7</v>
      </c>
      <c r="AM46">
        <v>92.201834862385326</v>
      </c>
      <c r="AO46">
        <v>259.53562900590674</v>
      </c>
      <c r="AP46" t="s">
        <v>31</v>
      </c>
      <c r="AQ46" t="s">
        <v>11</v>
      </c>
      <c r="AR46">
        <v>94.642332317755972</v>
      </c>
      <c r="AT46">
        <v>113.55727787488831</v>
      </c>
      <c r="AU46">
        <v>92.18485194356056</v>
      </c>
    </row>
    <row r="47" spans="2:54" ht="16" x14ac:dyDescent="0.2">
      <c r="B47" t="s">
        <v>29</v>
      </c>
      <c r="C47" t="str">
        <f>$E$24</f>
        <v>At2</v>
      </c>
      <c r="D47">
        <f>$C$26</f>
        <v>0</v>
      </c>
      <c r="E47">
        <f>E26</f>
        <v>1300000</v>
      </c>
      <c r="F47">
        <f>(E48-E47)</f>
        <v>3300000</v>
      </c>
      <c r="G47">
        <f>((D48-D47)*(E48-E47))/2+(D48-D47)*E47</f>
        <v>2950000</v>
      </c>
      <c r="H47" t="s">
        <v>29</v>
      </c>
      <c r="I47" t="s">
        <v>32</v>
      </c>
      <c r="J47">
        <f>SUM(G89:G94)</f>
        <v>32216300</v>
      </c>
      <c r="M47" t="s">
        <v>32</v>
      </c>
      <c r="N47" s="42" t="s">
        <v>15</v>
      </c>
      <c r="O47" s="43">
        <f>MAX(E89:E95)</f>
        <v>5400000</v>
      </c>
      <c r="P47">
        <f>MAX(F89:F91)</f>
        <v>4197800</v>
      </c>
      <c r="Q47" s="42">
        <v>1</v>
      </c>
      <c r="S47" t="s">
        <v>29</v>
      </c>
      <c r="T47" t="s">
        <v>32</v>
      </c>
      <c r="U47">
        <f>SUM(G89:G94)</f>
        <v>32216300</v>
      </c>
      <c r="W47" t="s">
        <v>32</v>
      </c>
      <c r="X47">
        <f t="shared" si="14"/>
        <v>4197800</v>
      </c>
      <c r="AI47" t="s">
        <v>31</v>
      </c>
      <c r="AJ47" t="s">
        <v>8</v>
      </c>
      <c r="AK47">
        <v>6</v>
      </c>
      <c r="AL47">
        <v>5.9</v>
      </c>
      <c r="AM47">
        <v>80.821917808219183</v>
      </c>
      <c r="AO47">
        <v>78.783051927365392</v>
      </c>
      <c r="AP47" t="s">
        <v>32</v>
      </c>
      <c r="AQ47" t="s">
        <v>12</v>
      </c>
      <c r="AR47">
        <v>26.560075210358036</v>
      </c>
      <c r="AS47">
        <v>27.68993800942178</v>
      </c>
      <c r="AT47">
        <v>45.475020767490378</v>
      </c>
      <c r="AU47">
        <v>36.916242930726952</v>
      </c>
      <c r="AV47">
        <v>27.221587335872158</v>
      </c>
      <c r="AW47">
        <v>7.7247538962669893</v>
      </c>
    </row>
    <row r="48" spans="2:54" ht="16" x14ac:dyDescent="0.2">
      <c r="B48" t="s">
        <v>29</v>
      </c>
      <c r="C48" t="str">
        <f t="shared" ref="C48:C53" si="15">$E$24</f>
        <v>At2</v>
      </c>
      <c r="D48">
        <f>$C$27</f>
        <v>1</v>
      </c>
      <c r="E48">
        <f t="shared" ref="E48:E53" si="16">E27</f>
        <v>4600000</v>
      </c>
      <c r="F48">
        <f t="shared" ref="F48:F50" si="17">(E49-E48)</f>
        <v>56400000</v>
      </c>
      <c r="G48">
        <f>((D50-D48)*(E50-E48))/2+(D50-D48)*E48</f>
        <v>214600000</v>
      </c>
      <c r="H48" t="s">
        <v>30</v>
      </c>
      <c r="I48" t="s">
        <v>36</v>
      </c>
      <c r="J48">
        <f>SUM(G96:G101)</f>
        <v>2234850000</v>
      </c>
      <c r="K48">
        <f>AVERAGE(J48:J51)</f>
        <v>1784925000</v>
      </c>
      <c r="M48" t="s">
        <v>36</v>
      </c>
      <c r="N48" s="42" t="s">
        <v>16</v>
      </c>
      <c r="O48" s="43">
        <f>MAX(E96:E102)</f>
        <v>460000000</v>
      </c>
      <c r="P48">
        <f>MAX(F96:F98)</f>
        <v>93500000</v>
      </c>
      <c r="Q48" s="42">
        <v>1</v>
      </c>
      <c r="S48" t="s">
        <v>30</v>
      </c>
      <c r="T48" t="s">
        <v>36</v>
      </c>
      <c r="U48">
        <f>SUM(G96:G101)</f>
        <v>2234850000</v>
      </c>
      <c r="V48">
        <f>AVERAGE(U48:U51)</f>
        <v>1784925000</v>
      </c>
      <c r="W48" t="s">
        <v>36</v>
      </c>
      <c r="X48">
        <f t="shared" si="14"/>
        <v>93500000</v>
      </c>
      <c r="Y48">
        <f>AVERAGE(X48:X51)</f>
        <v>94875000</v>
      </c>
      <c r="AI48" t="s">
        <v>31</v>
      </c>
      <c r="AJ48" t="s">
        <v>8</v>
      </c>
      <c r="AK48">
        <v>7</v>
      </c>
      <c r="AL48">
        <v>5.5</v>
      </c>
      <c r="AM48">
        <v>76.744186046511615</v>
      </c>
      <c r="AO48">
        <v>71.386447090241461</v>
      </c>
      <c r="AP48" t="s">
        <v>32</v>
      </c>
      <c r="AQ48" t="s">
        <v>13</v>
      </c>
      <c r="AR48">
        <v>18.914945557132341</v>
      </c>
      <c r="AT48">
        <v>37.829891114264683</v>
      </c>
      <c r="AU48">
        <v>30.709990382577551</v>
      </c>
    </row>
    <row r="49" spans="2:49" ht="16" x14ac:dyDescent="0.2">
      <c r="B49" t="s">
        <v>29</v>
      </c>
      <c r="C49" t="str">
        <f t="shared" si="15"/>
        <v>At2</v>
      </c>
      <c r="D49">
        <v>2</v>
      </c>
      <c r="E49">
        <f t="shared" si="16"/>
        <v>61000000</v>
      </c>
      <c r="F49">
        <f t="shared" si="17"/>
        <v>149000000</v>
      </c>
      <c r="G49">
        <f>((D51-D50)*(E51-E50))/2+(D51-D50)*E50</f>
        <v>615000000</v>
      </c>
      <c r="H49" t="s">
        <v>30</v>
      </c>
      <c r="I49" t="s">
        <v>36</v>
      </c>
      <c r="J49">
        <f>SUM(G103:G108)</f>
        <v>1922000000</v>
      </c>
      <c r="M49" t="s">
        <v>36</v>
      </c>
      <c r="N49" s="42" t="s">
        <v>17</v>
      </c>
      <c r="O49" s="43">
        <f>MAX(E103:E109)</f>
        <v>320000000</v>
      </c>
      <c r="P49">
        <f>MAX(F103:F105)</f>
        <v>136000000</v>
      </c>
      <c r="Q49" s="42">
        <v>1</v>
      </c>
      <c r="S49" t="s">
        <v>30</v>
      </c>
      <c r="T49" t="s">
        <v>36</v>
      </c>
      <c r="U49">
        <f>SUM(G103:G108)</f>
        <v>1922000000</v>
      </c>
      <c r="W49" t="s">
        <v>36</v>
      </c>
      <c r="X49">
        <f t="shared" si="14"/>
        <v>136000000</v>
      </c>
      <c r="AI49" t="s">
        <v>31</v>
      </c>
      <c r="AJ49" t="s">
        <v>8</v>
      </c>
      <c r="AK49">
        <v>8</v>
      </c>
      <c r="AL49">
        <v>4.5999999999999996</v>
      </c>
      <c r="AM49">
        <v>66.028708133971293</v>
      </c>
      <c r="AP49" t="s">
        <v>32</v>
      </c>
      <c r="AQ49" t="s">
        <v>14</v>
      </c>
      <c r="AR49">
        <v>37.594793260774964</v>
      </c>
      <c r="AT49">
        <v>56.509738817907305</v>
      </c>
      <c r="AU49">
        <v>45.874135095396099</v>
      </c>
    </row>
    <row r="50" spans="2:49" ht="16" x14ac:dyDescent="0.2">
      <c r="B50" t="s">
        <v>29</v>
      </c>
      <c r="C50" t="str">
        <f t="shared" si="15"/>
        <v>At2</v>
      </c>
      <c r="D50">
        <f>C$29</f>
        <v>3</v>
      </c>
      <c r="E50">
        <f t="shared" si="16"/>
        <v>210000000</v>
      </c>
      <c r="F50">
        <f t="shared" si="17"/>
        <v>-10000000</v>
      </c>
      <c r="G50">
        <f>((D51-D50)*(E51-E50))/2+(D51-D50)*E50</f>
        <v>615000000</v>
      </c>
      <c r="H50" t="s">
        <v>30</v>
      </c>
      <c r="I50" t="s">
        <v>36</v>
      </c>
      <c r="J50">
        <f>SUM(G110:G115)</f>
        <v>981200000</v>
      </c>
      <c r="M50" t="s">
        <v>36</v>
      </c>
      <c r="N50" s="42" t="s">
        <v>18</v>
      </c>
      <c r="O50" s="43">
        <f>MAX(E110:E116)</f>
        <v>160000000</v>
      </c>
      <c r="P50">
        <f>MAX(F110:F112)</f>
        <v>41000000</v>
      </c>
      <c r="Q50" s="42">
        <v>1</v>
      </c>
      <c r="S50" t="s">
        <v>30</v>
      </c>
      <c r="T50" t="s">
        <v>36</v>
      </c>
      <c r="U50">
        <f>SUM(G110:G115)</f>
        <v>981200000</v>
      </c>
      <c r="W50" t="s">
        <v>36</v>
      </c>
      <c r="X50">
        <f t="shared" si="14"/>
        <v>41000000</v>
      </c>
      <c r="AI50" t="s">
        <v>31</v>
      </c>
      <c r="AJ50" t="s">
        <v>9</v>
      </c>
      <c r="AK50">
        <v>0</v>
      </c>
      <c r="AL50">
        <v>7.5333333333333341</v>
      </c>
      <c r="AM50">
        <v>100</v>
      </c>
      <c r="AO50">
        <v>100</v>
      </c>
      <c r="AP50" t="s">
        <v>32</v>
      </c>
      <c r="AQ50" t="s">
        <v>15</v>
      </c>
      <c r="AR50">
        <v>25.816535315223291</v>
      </c>
      <c r="AT50">
        <v>44.731480872355633</v>
      </c>
      <c r="AU50">
        <v>36.312643439528827</v>
      </c>
    </row>
    <row r="51" spans="2:49" ht="16" x14ac:dyDescent="0.2">
      <c r="B51" t="s">
        <v>29</v>
      </c>
      <c r="C51" t="str">
        <f t="shared" si="15"/>
        <v>At2</v>
      </c>
      <c r="D51">
        <f>C$30</f>
        <v>6</v>
      </c>
      <c r="E51">
        <f t="shared" si="16"/>
        <v>200000000</v>
      </c>
      <c r="G51">
        <f>((D52-D51)*(E52-E51))/2+(D52-D51)*E51</f>
        <v>205000000</v>
      </c>
      <c r="H51" t="s">
        <v>30</v>
      </c>
      <c r="I51" t="s">
        <v>36</v>
      </c>
      <c r="J51">
        <f>SUM(G117:G122)</f>
        <v>2001650000</v>
      </c>
      <c r="M51" t="s">
        <v>36</v>
      </c>
      <c r="N51" s="42" t="s">
        <v>19</v>
      </c>
      <c r="O51" s="43">
        <f>MAX(E117:E123)</f>
        <v>380000000</v>
      </c>
      <c r="P51">
        <f>MAX(F117:F119)</f>
        <v>109000000</v>
      </c>
      <c r="Q51" s="42">
        <v>1</v>
      </c>
      <c r="S51" t="s">
        <v>30</v>
      </c>
      <c r="T51" t="s">
        <v>36</v>
      </c>
      <c r="U51">
        <f>SUM(G117:G122)</f>
        <v>2001650000</v>
      </c>
      <c r="W51" t="s">
        <v>36</v>
      </c>
      <c r="X51">
        <f t="shared" si="14"/>
        <v>109000000</v>
      </c>
      <c r="AI51" t="s">
        <v>31</v>
      </c>
      <c r="AJ51" t="s">
        <v>9</v>
      </c>
      <c r="AK51">
        <v>1</v>
      </c>
      <c r="AL51">
        <v>7.3</v>
      </c>
      <c r="AM51">
        <v>100</v>
      </c>
      <c r="AO51">
        <v>98.387096774193552</v>
      </c>
      <c r="AP51" t="s">
        <v>89</v>
      </c>
      <c r="AQ51" t="s">
        <v>90</v>
      </c>
      <c r="AR51">
        <v>95.269241051044446</v>
      </c>
      <c r="AS51">
        <v>96.682546734765921</v>
      </c>
      <c r="AT51">
        <v>114.18418660817679</v>
      </c>
      <c r="AU51">
        <v>92.693771229420804</v>
      </c>
      <c r="AV51">
        <v>98.57925226926497</v>
      </c>
      <c r="AW51">
        <v>5.1169059593919872</v>
      </c>
    </row>
    <row r="52" spans="2:49" ht="16" x14ac:dyDescent="0.2">
      <c r="B52" t="s">
        <v>29</v>
      </c>
      <c r="C52" t="str">
        <f t="shared" si="15"/>
        <v>At2</v>
      </c>
      <c r="D52">
        <f>C$31</f>
        <v>7</v>
      </c>
      <c r="E52">
        <f t="shared" si="16"/>
        <v>210000000</v>
      </c>
      <c r="G52">
        <f>((D53-D52)*(E53-E52))/2+(D53-D52)*E52</f>
        <v>185000000</v>
      </c>
      <c r="H52" t="s">
        <v>30</v>
      </c>
      <c r="I52" t="s">
        <v>37</v>
      </c>
      <c r="J52">
        <f>SUM(G124:G129)</f>
        <v>17932500</v>
      </c>
      <c r="K52">
        <f>AVERAGE(J52:J55)</f>
        <v>22761250</v>
      </c>
      <c r="M52" t="s">
        <v>37</v>
      </c>
      <c r="N52" s="42" t="s">
        <v>20</v>
      </c>
      <c r="O52" s="43">
        <f>MAX(E124:E130)</f>
        <v>3900000</v>
      </c>
      <c r="P52">
        <f>MAX(F124:F126)</f>
        <v>3887000</v>
      </c>
      <c r="Q52" s="42">
        <v>1</v>
      </c>
      <c r="S52" t="s">
        <v>30</v>
      </c>
      <c r="T52" t="s">
        <v>37</v>
      </c>
      <c r="U52">
        <f>SUM(G124:G129)</f>
        <v>17932500</v>
      </c>
      <c r="V52">
        <f>AVERAGE(U52:U55)</f>
        <v>22761250</v>
      </c>
      <c r="W52" t="s">
        <v>37</v>
      </c>
      <c r="X52">
        <f t="shared" si="14"/>
        <v>3887000</v>
      </c>
      <c r="Y52">
        <f>AVERAGE(X52:X55)</f>
        <v>3584500</v>
      </c>
      <c r="AI52" t="s">
        <v>31</v>
      </c>
      <c r="AJ52" t="s">
        <v>9</v>
      </c>
      <c r="AK52">
        <v>2</v>
      </c>
      <c r="AL52">
        <v>7</v>
      </c>
      <c r="AM52">
        <v>96.774193548387103</v>
      </c>
      <c r="AO52">
        <v>95.176087599881612</v>
      </c>
      <c r="AP52" t="s">
        <v>89</v>
      </c>
      <c r="AQ52" t="s">
        <v>91</v>
      </c>
      <c r="AR52">
        <v>93.365387469735197</v>
      </c>
      <c r="AT52">
        <v>112.28033302686754</v>
      </c>
      <c r="AU52">
        <v>91.148238756296763</v>
      </c>
    </row>
    <row r="53" spans="2:49" ht="16" x14ac:dyDescent="0.2">
      <c r="B53" t="s">
        <v>29</v>
      </c>
      <c r="C53" t="str">
        <f t="shared" si="15"/>
        <v>At2</v>
      </c>
      <c r="D53">
        <f>C$32</f>
        <v>8</v>
      </c>
      <c r="E53">
        <f t="shared" si="16"/>
        <v>160000000</v>
      </c>
      <c r="H53" t="s">
        <v>30</v>
      </c>
      <c r="I53" t="s">
        <v>37</v>
      </c>
      <c r="J53">
        <f>SUM(G131:G136)</f>
        <v>36629500</v>
      </c>
      <c r="M53" t="s">
        <v>37</v>
      </c>
      <c r="N53" s="42" t="s">
        <v>21</v>
      </c>
      <c r="O53" s="43">
        <f>MAX(E131:E137)</f>
        <v>4500000</v>
      </c>
      <c r="P53">
        <f>MAX(F131:F133)</f>
        <v>3989000</v>
      </c>
      <c r="Q53" s="42">
        <v>1</v>
      </c>
      <c r="S53" t="s">
        <v>30</v>
      </c>
      <c r="T53" t="s">
        <v>37</v>
      </c>
      <c r="U53">
        <f>SUM(G131:G136)</f>
        <v>36629500</v>
      </c>
      <c r="W53" t="s">
        <v>37</v>
      </c>
      <c r="X53">
        <f t="shared" si="14"/>
        <v>3989000</v>
      </c>
      <c r="AI53" t="s">
        <v>31</v>
      </c>
      <c r="AJ53" t="s">
        <v>9</v>
      </c>
      <c r="AK53">
        <v>3</v>
      </c>
      <c r="AL53">
        <v>6.8</v>
      </c>
      <c r="AM53">
        <v>93.577981651376135</v>
      </c>
      <c r="AO53">
        <v>261.59984918939296</v>
      </c>
      <c r="AP53" t="s">
        <v>89</v>
      </c>
      <c r="AQ53" t="s">
        <v>92</v>
      </c>
      <c r="AR53">
        <v>101.41301168351811</v>
      </c>
      <c r="AT53">
        <v>120.32795724065045</v>
      </c>
      <c r="AU53">
        <v>97.681233034852326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1300000</v>
      </c>
      <c r="F54">
        <f>(E55-E54)</f>
        <v>3100000</v>
      </c>
      <c r="G54">
        <f>((D55-D54)*(E55-E54))/2+(D55-D54)*E54</f>
        <v>2850000</v>
      </c>
      <c r="H54" t="s">
        <v>30</v>
      </c>
      <c r="I54" t="s">
        <v>37</v>
      </c>
      <c r="J54">
        <f>SUM(G138:G143)</f>
        <v>20385500</v>
      </c>
      <c r="M54" t="s">
        <v>37</v>
      </c>
      <c r="N54" s="42" t="s">
        <v>22</v>
      </c>
      <c r="O54" s="43">
        <f>MAX(E138:E144)</f>
        <v>3600000</v>
      </c>
      <c r="P54">
        <f>MAX(F138:F140)</f>
        <v>3285000</v>
      </c>
      <c r="Q54" s="42">
        <v>1</v>
      </c>
      <c r="S54" t="s">
        <v>30</v>
      </c>
      <c r="T54" t="s">
        <v>37</v>
      </c>
      <c r="U54">
        <f>SUM(G138:G143)</f>
        <v>20385500</v>
      </c>
      <c r="W54" t="s">
        <v>37</v>
      </c>
      <c r="X54">
        <f t="shared" si="14"/>
        <v>3285000</v>
      </c>
      <c r="AI54" t="s">
        <v>31</v>
      </c>
      <c r="AJ54" t="s">
        <v>9</v>
      </c>
      <c r="AK54">
        <v>6</v>
      </c>
      <c r="AL54">
        <v>5.9</v>
      </c>
      <c r="AM54">
        <v>80.821917808219183</v>
      </c>
      <c r="AO54">
        <v>79.480726345970055</v>
      </c>
      <c r="AP54" t="s">
        <v>89</v>
      </c>
      <c r="AQ54" t="s">
        <v>93</v>
      </c>
      <c r="AR54">
        <v>104.26936887276213</v>
      </c>
      <c r="AT54">
        <v>123.18431442989447</v>
      </c>
      <c r="AU54">
        <v>100</v>
      </c>
    </row>
    <row r="55" spans="2:49" ht="16" x14ac:dyDescent="0.2">
      <c r="B55" t="s">
        <v>29</v>
      </c>
      <c r="C55" t="str">
        <f t="shared" ref="C55:C60" si="18">$F$24</f>
        <v>At3</v>
      </c>
      <c r="D55">
        <f>$C$27</f>
        <v>1</v>
      </c>
      <c r="E55">
        <f t="shared" ref="E55:E60" si="19">F27</f>
        <v>4400000</v>
      </c>
      <c r="F55">
        <f t="shared" ref="F55:F57" si="20">(E56-E55)</f>
        <v>66600000</v>
      </c>
      <c r="G55">
        <f>((D57-D55)*(E57-E55))/2+(D57-D55)*E55</f>
        <v>144400000</v>
      </c>
      <c r="H55" t="s">
        <v>30</v>
      </c>
      <c r="I55" t="s">
        <v>37</v>
      </c>
      <c r="J55">
        <f>SUM(G145:G150)</f>
        <v>16097500</v>
      </c>
      <c r="M55" t="s">
        <v>37</v>
      </c>
      <c r="N55" s="42" t="s">
        <v>23</v>
      </c>
      <c r="O55" s="43">
        <f>MAX(E145:E151)</f>
        <v>3200000</v>
      </c>
      <c r="P55">
        <f>MAX(F145:F147)</f>
        <v>3177000</v>
      </c>
      <c r="Q55" s="42">
        <v>1</v>
      </c>
      <c r="S55" t="s">
        <v>30</v>
      </c>
      <c r="T55" t="s">
        <v>37</v>
      </c>
      <c r="U55">
        <f>SUM(G145:G150)</f>
        <v>16097500</v>
      </c>
      <c r="W55" t="s">
        <v>37</v>
      </c>
      <c r="X55">
        <f t="shared" si="14"/>
        <v>3177000</v>
      </c>
      <c r="AI55" t="s">
        <v>31</v>
      </c>
      <c r="AJ55" t="s">
        <v>9</v>
      </c>
      <c r="AK55">
        <v>7</v>
      </c>
      <c r="AL55">
        <v>5.6</v>
      </c>
      <c r="AM55">
        <v>78.139534883720913</v>
      </c>
      <c r="AO55">
        <v>72.801824858128413</v>
      </c>
    </row>
    <row r="56" spans="2:49" ht="16" x14ac:dyDescent="0.2">
      <c r="B56" t="s">
        <v>29</v>
      </c>
      <c r="C56" t="str">
        <f t="shared" si="18"/>
        <v>At3</v>
      </c>
      <c r="D56">
        <v>2</v>
      </c>
      <c r="E56">
        <f t="shared" si="19"/>
        <v>71000000</v>
      </c>
      <c r="F56">
        <f t="shared" si="20"/>
        <v>69000000</v>
      </c>
      <c r="G56">
        <f>((D58-D57)*(E58-E57))/2+(D58-D57)*E57</f>
        <v>570000000</v>
      </c>
      <c r="N56" s="42"/>
      <c r="AI56" t="s">
        <v>31</v>
      </c>
      <c r="AJ56" t="s">
        <v>9</v>
      </c>
      <c r="AK56">
        <v>8</v>
      </c>
      <c r="AL56">
        <v>4.7</v>
      </c>
      <c r="AM56">
        <v>67.464114832535898</v>
      </c>
    </row>
    <row r="57" spans="2:49" ht="16" x14ac:dyDescent="0.2">
      <c r="B57" t="s">
        <v>29</v>
      </c>
      <c r="C57" t="str">
        <f t="shared" si="18"/>
        <v>At3</v>
      </c>
      <c r="D57">
        <f>C$29</f>
        <v>3</v>
      </c>
      <c r="E57">
        <f t="shared" si="19"/>
        <v>140000000</v>
      </c>
      <c r="F57">
        <f t="shared" si="20"/>
        <v>100000000</v>
      </c>
      <c r="G57">
        <f>((D58-D57)*(E58-E57))/2+(D58-D57)*E57</f>
        <v>570000000</v>
      </c>
      <c r="N57" s="42"/>
      <c r="AI57" t="s">
        <v>31</v>
      </c>
      <c r="AJ57" t="s">
        <v>10</v>
      </c>
      <c r="AK57">
        <v>0</v>
      </c>
      <c r="AL57">
        <v>7.5333333333333341</v>
      </c>
      <c r="AM57">
        <v>100</v>
      </c>
      <c r="AO57">
        <v>100.68493150684932</v>
      </c>
      <c r="AQ57" t="s">
        <v>94</v>
      </c>
      <c r="AR57">
        <v>18.914945557132341</v>
      </c>
    </row>
    <row r="58" spans="2:49" ht="16" x14ac:dyDescent="0.2">
      <c r="B58" t="s">
        <v>29</v>
      </c>
      <c r="C58" t="str">
        <f t="shared" si="18"/>
        <v>At3</v>
      </c>
      <c r="D58">
        <f>C$30</f>
        <v>6</v>
      </c>
      <c r="E58">
        <f t="shared" si="19"/>
        <v>240000000</v>
      </c>
      <c r="G58">
        <f>((D59-D58)*(E59-E58))/2+(D59-D58)*E58</f>
        <v>245000000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1</v>
      </c>
      <c r="AL58">
        <v>7.4</v>
      </c>
      <c r="AM58">
        <v>101.36986301369863</v>
      </c>
      <c r="AO58">
        <v>98.38078404141153</v>
      </c>
      <c r="AQ58" t="s">
        <v>95</v>
      </c>
      <c r="AR58">
        <v>123.18431442989447</v>
      </c>
    </row>
    <row r="59" spans="2:49" ht="16" x14ac:dyDescent="0.2">
      <c r="B59" t="s">
        <v>29</v>
      </c>
      <c r="C59" t="str">
        <f t="shared" si="18"/>
        <v>At3</v>
      </c>
      <c r="D59">
        <f>C$31</f>
        <v>7</v>
      </c>
      <c r="E59">
        <f t="shared" si="19"/>
        <v>250000000</v>
      </c>
      <c r="G59">
        <f>((D60-D59)*(E60-E59))/2+(D60-D59)*E59</f>
        <v>245000000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2</v>
      </c>
      <c r="AL59">
        <v>6.9</v>
      </c>
      <c r="AM59">
        <v>95.391705069124427</v>
      </c>
      <c r="AO59">
        <v>95.1729167547457</v>
      </c>
    </row>
    <row r="60" spans="2:49" ht="16" x14ac:dyDescent="0.2">
      <c r="B60" t="s">
        <v>29</v>
      </c>
      <c r="C60" t="str">
        <f t="shared" si="18"/>
        <v>At3</v>
      </c>
      <c r="D60">
        <f>C$32</f>
        <v>8</v>
      </c>
      <c r="E60">
        <f t="shared" si="19"/>
        <v>240000000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3</v>
      </c>
      <c r="AL60">
        <v>6.9</v>
      </c>
      <c r="AM60">
        <v>94.954128440366986</v>
      </c>
      <c r="AO60">
        <v>259.5544803317834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1300000</v>
      </c>
      <c r="F61">
        <f>(E62-E61)</f>
        <v>2600000</v>
      </c>
      <c r="G61">
        <f>((D62-D61)*(E62-E61))/2+(D62-D61)*E61</f>
        <v>2600000</v>
      </c>
      <c r="N61" s="42"/>
      <c r="AI61" t="s">
        <v>31</v>
      </c>
      <c r="AJ61" t="s">
        <v>10</v>
      </c>
      <c r="AK61">
        <v>6</v>
      </c>
      <c r="AL61">
        <v>5.7</v>
      </c>
      <c r="AM61">
        <v>78.082191780821915</v>
      </c>
      <c r="AO61">
        <v>78.80853775087607</v>
      </c>
    </row>
    <row r="62" spans="2:49" ht="16" x14ac:dyDescent="0.2">
      <c r="B62" t="s">
        <v>29</v>
      </c>
      <c r="C62" t="str">
        <f t="shared" ref="C62:C67" si="21">$G$24</f>
        <v>At4</v>
      </c>
      <c r="D62">
        <f>$C$27</f>
        <v>1</v>
      </c>
      <c r="E62">
        <f t="shared" ref="E62:E67" si="22">G27</f>
        <v>3900000</v>
      </c>
      <c r="F62">
        <f t="shared" ref="F62:F64" si="23">(E63-E62)</f>
        <v>54100000</v>
      </c>
      <c r="G62">
        <f>((D64-D62)*(E64-E62))/2+(D64-D62)*E62</f>
        <v>183900000</v>
      </c>
      <c r="N62" s="42"/>
      <c r="AI62" t="s">
        <v>31</v>
      </c>
      <c r="AJ62" t="s">
        <v>10</v>
      </c>
      <c r="AK62">
        <v>7</v>
      </c>
      <c r="AL62">
        <v>5.7</v>
      </c>
      <c r="AM62">
        <v>79.534883720930225</v>
      </c>
      <c r="AO62">
        <v>73.499499276733061</v>
      </c>
    </row>
    <row r="63" spans="2:49" ht="16" x14ac:dyDescent="0.2">
      <c r="B63" t="s">
        <v>29</v>
      </c>
      <c r="C63" t="str">
        <f t="shared" si="21"/>
        <v>At4</v>
      </c>
      <c r="D63">
        <v>2</v>
      </c>
      <c r="E63">
        <f t="shared" si="22"/>
        <v>58000000</v>
      </c>
      <c r="F63">
        <f t="shared" si="23"/>
        <v>122000000</v>
      </c>
      <c r="G63">
        <f>((D65-D64)*(E65-E64))/2+(D65-D64)*E64</f>
        <v>720000000</v>
      </c>
      <c r="N63" s="42"/>
      <c r="AI63" t="s">
        <v>31</v>
      </c>
      <c r="AJ63" t="s">
        <v>10</v>
      </c>
      <c r="AK63">
        <v>8</v>
      </c>
      <c r="AL63">
        <v>4.7</v>
      </c>
      <c r="AM63">
        <v>67.464114832535898</v>
      </c>
    </row>
    <row r="64" spans="2:49" ht="16" x14ac:dyDescent="0.2">
      <c r="B64" t="s">
        <v>29</v>
      </c>
      <c r="C64" t="str">
        <f t="shared" si="21"/>
        <v>At4</v>
      </c>
      <c r="D64">
        <f>C$29</f>
        <v>3</v>
      </c>
      <c r="E64">
        <f t="shared" si="22"/>
        <v>180000000</v>
      </c>
      <c r="F64">
        <f t="shared" si="23"/>
        <v>120000000</v>
      </c>
      <c r="G64">
        <f>((D65-D64)*(E65-E64))/2+(D65-D64)*E64</f>
        <v>720000000</v>
      </c>
      <c r="N64" s="42"/>
      <c r="AI64" t="s">
        <v>31</v>
      </c>
      <c r="AJ64" t="s">
        <v>11</v>
      </c>
      <c r="AK64">
        <v>0</v>
      </c>
      <c r="AL64">
        <v>7.5333333333333341</v>
      </c>
      <c r="AM64">
        <v>100</v>
      </c>
      <c r="AO64">
        <v>98.63013698630138</v>
      </c>
    </row>
    <row r="65" spans="2:41" ht="16" x14ac:dyDescent="0.2">
      <c r="B65" t="s">
        <v>29</v>
      </c>
      <c r="C65" t="str">
        <f t="shared" si="21"/>
        <v>At4</v>
      </c>
      <c r="D65">
        <f>C$30</f>
        <v>6</v>
      </c>
      <c r="E65">
        <f t="shared" si="22"/>
        <v>300000000</v>
      </c>
      <c r="G65">
        <f>((D66-D65)*(E66-E65))/2+(D66-D65)*E65</f>
        <v>275000000</v>
      </c>
      <c r="N65" s="42"/>
      <c r="AI65" t="s">
        <v>31</v>
      </c>
      <c r="AJ65" t="s">
        <v>11</v>
      </c>
      <c r="AK65">
        <v>1</v>
      </c>
      <c r="AL65">
        <v>7.1</v>
      </c>
      <c r="AM65">
        <v>97.260273972602747</v>
      </c>
      <c r="AO65">
        <v>97.017233760494918</v>
      </c>
    </row>
    <row r="66" spans="2:41" ht="16" x14ac:dyDescent="0.2">
      <c r="B66" t="s">
        <v>29</v>
      </c>
      <c r="C66" t="str">
        <f t="shared" si="21"/>
        <v>At4</v>
      </c>
      <c r="D66">
        <f>C$31</f>
        <v>7</v>
      </c>
      <c r="E66">
        <f t="shared" si="22"/>
        <v>250000000</v>
      </c>
      <c r="G66">
        <f>((D67-D66)*(E67-E66))/2+(D67-D66)*E66</f>
        <v>245000000</v>
      </c>
      <c r="N66" s="42"/>
      <c r="AI66" t="s">
        <v>31</v>
      </c>
      <c r="AJ66" t="s">
        <v>11</v>
      </c>
      <c r="AK66">
        <v>2</v>
      </c>
      <c r="AL66">
        <v>7</v>
      </c>
      <c r="AM66">
        <v>96.774193548387103</v>
      </c>
      <c r="AO66">
        <v>96.552234388872449</v>
      </c>
    </row>
    <row r="67" spans="2:41" ht="16" x14ac:dyDescent="0.2">
      <c r="B67" t="s">
        <v>29</v>
      </c>
      <c r="C67" t="str">
        <f t="shared" si="21"/>
        <v>At4</v>
      </c>
      <c r="D67">
        <f>C$32</f>
        <v>8</v>
      </c>
      <c r="E67">
        <f t="shared" si="22"/>
        <v>240000000</v>
      </c>
      <c r="N67" s="42"/>
      <c r="AI67" t="s">
        <v>31</v>
      </c>
      <c r="AJ67" t="s">
        <v>11</v>
      </c>
      <c r="AK67">
        <v>3</v>
      </c>
      <c r="AL67">
        <v>7</v>
      </c>
      <c r="AM67">
        <v>96.330275229357795</v>
      </c>
      <c r="AO67">
        <v>263.67349503581755</v>
      </c>
    </row>
    <row r="68" spans="2:41" ht="16" x14ac:dyDescent="0.2">
      <c r="B68" t="s">
        <v>29</v>
      </c>
      <c r="C68" t="str">
        <f t="shared" ref="C68:C74" si="24">$H$24</f>
        <v>Ct1</v>
      </c>
      <c r="D68">
        <f>$C$26</f>
        <v>0</v>
      </c>
      <c r="E68">
        <f>H26</f>
        <v>26000</v>
      </c>
      <c r="F68">
        <f>(E69-E68)</f>
        <v>-22600</v>
      </c>
      <c r="G68">
        <f>((D69-D68)*(E69-E68))/2+(D69-D68)*E68</f>
        <v>14700</v>
      </c>
      <c r="N68" s="42"/>
      <c r="AI68" t="s">
        <v>31</v>
      </c>
      <c r="AJ68" t="s">
        <v>11</v>
      </c>
      <c r="AK68">
        <v>6</v>
      </c>
      <c r="AL68">
        <v>5.8</v>
      </c>
      <c r="AM68">
        <v>79.452054794520549</v>
      </c>
      <c r="AO68">
        <v>78.098120420516082</v>
      </c>
    </row>
    <row r="69" spans="2:41" x14ac:dyDescent="0.2">
      <c r="B69" t="s">
        <v>29</v>
      </c>
      <c r="C69" t="str">
        <f t="shared" si="24"/>
        <v>Ct1</v>
      </c>
      <c r="D69">
        <f>$C$27</f>
        <v>1</v>
      </c>
      <c r="E69">
        <f t="shared" ref="E69:E74" si="25">H27</f>
        <v>3400</v>
      </c>
      <c r="F69">
        <f t="shared" ref="F69:F71" si="26">(E70-E69)</f>
        <v>3696600</v>
      </c>
      <c r="G69">
        <f>((D71-D69)*(E71-E69))/2+(D71-D69)*E69</f>
        <v>4203400</v>
      </c>
      <c r="AI69" t="s">
        <v>31</v>
      </c>
      <c r="AJ69" t="s">
        <v>11</v>
      </c>
      <c r="AK69">
        <v>7</v>
      </c>
      <c r="AL69">
        <v>5.5</v>
      </c>
      <c r="AM69">
        <v>76.744186046511615</v>
      </c>
      <c r="AO69">
        <v>71.386447090241461</v>
      </c>
    </row>
    <row r="70" spans="2:41" x14ac:dyDescent="0.2">
      <c r="B70" t="s">
        <v>29</v>
      </c>
      <c r="C70" t="str">
        <f t="shared" si="24"/>
        <v>Ct1</v>
      </c>
      <c r="D70">
        <v>2</v>
      </c>
      <c r="E70">
        <f t="shared" si="25"/>
        <v>3700000</v>
      </c>
      <c r="F70">
        <f t="shared" si="26"/>
        <v>500000</v>
      </c>
      <c r="G70">
        <f>((D72-D71)*(E72-E71))/2+(D72-D71)*E71</f>
        <v>12750000</v>
      </c>
      <c r="AI70" t="s">
        <v>31</v>
      </c>
      <c r="AJ70" t="s">
        <v>11</v>
      </c>
      <c r="AK70">
        <v>8</v>
      </c>
      <c r="AL70">
        <v>4.5999999999999996</v>
      </c>
      <c r="AM70">
        <v>66.028708133971293</v>
      </c>
    </row>
    <row r="71" spans="2:41" x14ac:dyDescent="0.2">
      <c r="B71" t="s">
        <v>29</v>
      </c>
      <c r="C71" t="str">
        <f t="shared" si="24"/>
        <v>Ct1</v>
      </c>
      <c r="D71">
        <f>C$29</f>
        <v>3</v>
      </c>
      <c r="E71">
        <f t="shared" si="25"/>
        <v>4200000</v>
      </c>
      <c r="F71">
        <f t="shared" si="26"/>
        <v>100000</v>
      </c>
      <c r="G71">
        <f>((D72-D71)*(E72-E71))/2+(D72-D71)*E71</f>
        <v>12750000</v>
      </c>
      <c r="AI71" t="s">
        <v>32</v>
      </c>
      <c r="AJ71" t="s">
        <v>12</v>
      </c>
      <c r="AK71">
        <v>0</v>
      </c>
      <c r="AL71">
        <v>7.5333333333333341</v>
      </c>
      <c r="AM71">
        <v>100</v>
      </c>
      <c r="AO71">
        <v>100</v>
      </c>
    </row>
    <row r="72" spans="2:41" x14ac:dyDescent="0.2">
      <c r="B72" t="s">
        <v>29</v>
      </c>
      <c r="C72" t="str">
        <f t="shared" si="24"/>
        <v>Ct1</v>
      </c>
      <c r="D72">
        <f>C$30</f>
        <v>6</v>
      </c>
      <c r="E72">
        <f t="shared" si="25"/>
        <v>4300000</v>
      </c>
      <c r="G72">
        <f>((D73-D72)*(E73-E72))/2+(D73-D72)*E72</f>
        <v>6300000</v>
      </c>
      <c r="AI72" t="s">
        <v>32</v>
      </c>
      <c r="AJ72" t="s">
        <v>12</v>
      </c>
      <c r="AK72">
        <v>1</v>
      </c>
      <c r="AL72">
        <v>7.3</v>
      </c>
      <c r="AM72">
        <v>100</v>
      </c>
      <c r="AO72">
        <v>99.078341013824883</v>
      </c>
    </row>
    <row r="73" spans="2:41" x14ac:dyDescent="0.2">
      <c r="B73" t="s">
        <v>29</v>
      </c>
      <c r="C73" t="str">
        <f t="shared" si="24"/>
        <v>Ct1</v>
      </c>
      <c r="D73">
        <f>C$31</f>
        <v>7</v>
      </c>
      <c r="E73">
        <f t="shared" si="25"/>
        <v>8300000</v>
      </c>
      <c r="G73">
        <f>((D74-D73)*(E74-E73))/2+(D74-D73)*E73</f>
        <v>5700000</v>
      </c>
      <c r="AI73" t="s">
        <v>32</v>
      </c>
      <c r="AJ73" t="s">
        <v>12</v>
      </c>
      <c r="AK73">
        <v>2</v>
      </c>
      <c r="AL73">
        <v>7.1</v>
      </c>
      <c r="AM73">
        <v>98.156682027649765</v>
      </c>
      <c r="AO73">
        <v>98.619625417494603</v>
      </c>
    </row>
    <row r="74" spans="2:41" x14ac:dyDescent="0.2">
      <c r="B74" t="s">
        <v>29</v>
      </c>
      <c r="C74" t="str">
        <f t="shared" si="24"/>
        <v>Ct1</v>
      </c>
      <c r="D74">
        <f>C$32</f>
        <v>8</v>
      </c>
      <c r="E74">
        <f t="shared" si="25"/>
        <v>3100000</v>
      </c>
      <c r="AI74" t="s">
        <v>32</v>
      </c>
      <c r="AJ74" t="s">
        <v>12</v>
      </c>
      <c r="AK74">
        <v>3</v>
      </c>
      <c r="AL74">
        <v>7.2</v>
      </c>
      <c r="AM74">
        <v>99.082568807339456</v>
      </c>
      <c r="AO74">
        <v>288.34988060826947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26000</v>
      </c>
      <c r="F75">
        <f>(E76-E75)</f>
        <v>-22900</v>
      </c>
      <c r="G75">
        <f>((D76-D75)*(E76-E75))/2+(D76-D75)*E75</f>
        <v>14550</v>
      </c>
      <c r="AI75" t="s">
        <v>32</v>
      </c>
      <c r="AJ75" t="s">
        <v>12</v>
      </c>
      <c r="AK75">
        <v>6</v>
      </c>
      <c r="AL75">
        <v>6.8</v>
      </c>
      <c r="AM75">
        <v>93.150684931506845</v>
      </c>
      <c r="AO75">
        <v>94.017202930869701</v>
      </c>
    </row>
    <row r="76" spans="2:41" x14ac:dyDescent="0.2">
      <c r="B76" t="s">
        <v>29</v>
      </c>
      <c r="C76" t="str">
        <f t="shared" ref="C76:C81" si="27">$I$24</f>
        <v>Ct2</v>
      </c>
      <c r="D76">
        <f>$C$27</f>
        <v>1</v>
      </c>
      <c r="E76">
        <f t="shared" ref="E76:E81" si="28">I27</f>
        <v>3100</v>
      </c>
      <c r="F76">
        <f t="shared" ref="F76:F78" si="29">(E77-E76)</f>
        <v>3096900</v>
      </c>
      <c r="G76">
        <f>((D78-D76)*(E78-E76))/2+(D78-D76)*E76</f>
        <v>2603100</v>
      </c>
      <c r="AI76" t="s">
        <v>32</v>
      </c>
      <c r="AJ76" t="s">
        <v>12</v>
      </c>
      <c r="AK76">
        <v>7</v>
      </c>
      <c r="AL76">
        <v>6.8</v>
      </c>
      <c r="AM76">
        <v>94.883720930232556</v>
      </c>
      <c r="AO76">
        <v>93.374874819183276</v>
      </c>
    </row>
    <row r="77" spans="2:41" x14ac:dyDescent="0.2">
      <c r="B77" t="s">
        <v>29</v>
      </c>
      <c r="C77" t="str">
        <f t="shared" si="27"/>
        <v>Ct2</v>
      </c>
      <c r="D77">
        <v>2</v>
      </c>
      <c r="E77">
        <f t="shared" si="28"/>
        <v>3100000</v>
      </c>
      <c r="F77">
        <f t="shared" si="29"/>
        <v>-500000</v>
      </c>
      <c r="G77">
        <f>((D79-D78)*(E79-E78))/2+(D79-D78)*E78</f>
        <v>11400000</v>
      </c>
      <c r="AI77" t="s">
        <v>32</v>
      </c>
      <c r="AJ77" t="s">
        <v>12</v>
      </c>
      <c r="AK77">
        <v>8</v>
      </c>
      <c r="AL77">
        <v>6.4</v>
      </c>
      <c r="AM77">
        <v>91.866028708133982</v>
      </c>
    </row>
    <row r="78" spans="2:41" x14ac:dyDescent="0.2">
      <c r="B78" t="s">
        <v>29</v>
      </c>
      <c r="C78" t="str">
        <f t="shared" si="27"/>
        <v>Ct2</v>
      </c>
      <c r="D78">
        <f>C$29</f>
        <v>3</v>
      </c>
      <c r="E78">
        <f t="shared" si="28"/>
        <v>2600000</v>
      </c>
      <c r="F78">
        <f t="shared" si="29"/>
        <v>2400000</v>
      </c>
      <c r="G78">
        <f>((D79-D78)*(E79-E78))/2+(D79-D78)*E78</f>
        <v>11400000</v>
      </c>
      <c r="AI78" t="s">
        <v>32</v>
      </c>
      <c r="AJ78" t="s">
        <v>13</v>
      </c>
      <c r="AK78">
        <v>0</v>
      </c>
      <c r="AL78">
        <v>7.5333333333333341</v>
      </c>
      <c r="AM78">
        <v>100</v>
      </c>
      <c r="AO78">
        <v>100</v>
      </c>
    </row>
    <row r="79" spans="2:41" x14ac:dyDescent="0.2">
      <c r="B79" t="s">
        <v>29</v>
      </c>
      <c r="C79" t="str">
        <f t="shared" si="27"/>
        <v>Ct2</v>
      </c>
      <c r="D79">
        <f>C$30</f>
        <v>6</v>
      </c>
      <c r="E79">
        <f t="shared" si="28"/>
        <v>5000000</v>
      </c>
      <c r="G79">
        <f>((D80-D79)*(E80-E79))/2+(D80-D79)*E79</f>
        <v>4750000</v>
      </c>
      <c r="AI79" t="s">
        <v>32</v>
      </c>
      <c r="AJ79" t="s">
        <v>13</v>
      </c>
      <c r="AK79">
        <v>1</v>
      </c>
      <c r="AL79">
        <v>7.3</v>
      </c>
      <c r="AM79">
        <v>100</v>
      </c>
      <c r="AO79">
        <v>99.078341013824883</v>
      </c>
    </row>
    <row r="80" spans="2:41" x14ac:dyDescent="0.2">
      <c r="B80" t="s">
        <v>29</v>
      </c>
      <c r="C80" t="str">
        <f t="shared" si="27"/>
        <v>Ct2</v>
      </c>
      <c r="D80">
        <f>C$31</f>
        <v>7</v>
      </c>
      <c r="E80">
        <f t="shared" si="28"/>
        <v>4500000</v>
      </c>
      <c r="G80">
        <f>((D81-D80)*(E81-E80))/2+(D81-D80)*E80</f>
        <v>4550000</v>
      </c>
      <c r="AI80" t="s">
        <v>32</v>
      </c>
      <c r="AJ80" t="s">
        <v>13</v>
      </c>
      <c r="AK80">
        <v>2</v>
      </c>
      <c r="AL80">
        <v>7.1</v>
      </c>
      <c r="AM80">
        <v>98.156682027649765</v>
      </c>
      <c r="AO80">
        <v>99.307698811990022</v>
      </c>
    </row>
    <row r="81" spans="2:41" x14ac:dyDescent="0.2">
      <c r="B81" t="s">
        <v>29</v>
      </c>
      <c r="C81" t="str">
        <f t="shared" si="27"/>
        <v>Ct2</v>
      </c>
      <c r="D81">
        <f>C$32</f>
        <v>8</v>
      </c>
      <c r="E81">
        <f t="shared" si="28"/>
        <v>4600000</v>
      </c>
      <c r="AI81" t="s">
        <v>32</v>
      </c>
      <c r="AJ81" t="s">
        <v>13</v>
      </c>
      <c r="AK81">
        <v>3</v>
      </c>
      <c r="AL81">
        <v>7.3</v>
      </c>
      <c r="AM81">
        <v>100.45871559633028</v>
      </c>
      <c r="AO81">
        <v>292.46889531230363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26000</v>
      </c>
      <c r="F82">
        <f>(E83-E82)</f>
        <v>-22600</v>
      </c>
      <c r="G82">
        <f>((D83-D82)*(E83-E82))/2+(D83-D82)*E82</f>
        <v>14700</v>
      </c>
      <c r="AI82" t="s">
        <v>32</v>
      </c>
      <c r="AJ82" t="s">
        <v>13</v>
      </c>
      <c r="AK82">
        <v>6</v>
      </c>
      <c r="AL82">
        <v>6.9</v>
      </c>
      <c r="AM82">
        <v>94.520547945205493</v>
      </c>
      <c r="AO82">
        <v>94.702134437719025</v>
      </c>
    </row>
    <row r="83" spans="2:41" x14ac:dyDescent="0.2">
      <c r="B83" t="s">
        <v>29</v>
      </c>
      <c r="C83" t="str">
        <f t="shared" ref="C83:C88" si="30">$J$24</f>
        <v>Ct3</v>
      </c>
      <c r="D83">
        <f>$C$27</f>
        <v>1</v>
      </c>
      <c r="E83">
        <f t="shared" ref="E83:E88" si="31">J27</f>
        <v>3400</v>
      </c>
      <c r="F83">
        <f t="shared" ref="F83:F85" si="32">(E84-E83)</f>
        <v>4296600</v>
      </c>
      <c r="G83">
        <f>((D85-D83)*(E85-E83))/2+(D85-D83)*E83</f>
        <v>4303400</v>
      </c>
      <c r="AI83" t="s">
        <v>32</v>
      </c>
      <c r="AJ83" t="s">
        <v>13</v>
      </c>
      <c r="AK83">
        <v>7</v>
      </c>
      <c r="AL83">
        <v>6.8</v>
      </c>
      <c r="AM83">
        <v>94.883720930232556</v>
      </c>
      <c r="AO83">
        <v>95.52798486703017</v>
      </c>
    </row>
    <row r="84" spans="2:41" x14ac:dyDescent="0.2">
      <c r="B84" t="s">
        <v>29</v>
      </c>
      <c r="C84" t="str">
        <f t="shared" si="30"/>
        <v>Ct3</v>
      </c>
      <c r="D84">
        <v>2</v>
      </c>
      <c r="E84">
        <f t="shared" si="31"/>
        <v>4300000</v>
      </c>
      <c r="F84">
        <f t="shared" si="32"/>
        <v>0</v>
      </c>
      <c r="G84">
        <f>((D86-D85)*(E86-E85))/2+(D86-D85)*E85</f>
        <v>9150000</v>
      </c>
      <c r="AI84" t="s">
        <v>32</v>
      </c>
      <c r="AJ84" t="s">
        <v>13</v>
      </c>
      <c r="AK84">
        <v>8</v>
      </c>
      <c r="AL84">
        <v>6.7</v>
      </c>
      <c r="AM84">
        <v>96.17224880382777</v>
      </c>
    </row>
    <row r="85" spans="2:41" x14ac:dyDescent="0.2">
      <c r="B85" t="s">
        <v>29</v>
      </c>
      <c r="C85" t="str">
        <f t="shared" si="30"/>
        <v>Ct3</v>
      </c>
      <c r="D85">
        <f>C$29</f>
        <v>3</v>
      </c>
      <c r="E85">
        <f t="shared" si="31"/>
        <v>4300000</v>
      </c>
      <c r="F85">
        <f t="shared" si="32"/>
        <v>-2500000</v>
      </c>
      <c r="G85">
        <f>((D86-D85)*(E86-E85))/2+(D86-D85)*E85</f>
        <v>9150000</v>
      </c>
      <c r="AI85" t="s">
        <v>32</v>
      </c>
      <c r="AJ85" t="s">
        <v>14</v>
      </c>
      <c r="AK85">
        <v>0</v>
      </c>
      <c r="AL85">
        <v>7.5333333333333341</v>
      </c>
      <c r="AM85">
        <v>100</v>
      </c>
      <c r="AO85">
        <v>100</v>
      </c>
    </row>
    <row r="86" spans="2:41" x14ac:dyDescent="0.2">
      <c r="B86" t="s">
        <v>29</v>
      </c>
      <c r="C86" t="str">
        <f t="shared" si="30"/>
        <v>Ct3</v>
      </c>
      <c r="D86">
        <f>C$30</f>
        <v>6</v>
      </c>
      <c r="E86">
        <f t="shared" si="31"/>
        <v>1800000</v>
      </c>
      <c r="G86">
        <f>((D87-D86)*(E87-E86))/2+(D87-D86)*E86</f>
        <v>3300000</v>
      </c>
      <c r="AI86" t="s">
        <v>32</v>
      </c>
      <c r="AJ86" t="s">
        <v>14</v>
      </c>
      <c r="AK86">
        <v>1</v>
      </c>
      <c r="AL86">
        <v>7.3</v>
      </c>
      <c r="AM86">
        <v>100</v>
      </c>
      <c r="AO86">
        <v>98.387096774193552</v>
      </c>
    </row>
    <row r="87" spans="2:41" x14ac:dyDescent="0.2">
      <c r="B87" t="s">
        <v>29</v>
      </c>
      <c r="C87" t="str">
        <f t="shared" si="30"/>
        <v>Ct3</v>
      </c>
      <c r="D87">
        <f>C$31</f>
        <v>7</v>
      </c>
      <c r="E87">
        <f t="shared" si="31"/>
        <v>4800000</v>
      </c>
      <c r="G87">
        <f>((D88-D87)*(E88-E87))/2+(D88-D87)*E87</f>
        <v>4850000</v>
      </c>
      <c r="AI87" t="s">
        <v>32</v>
      </c>
      <c r="AJ87" t="s">
        <v>14</v>
      </c>
      <c r="AK87">
        <v>2</v>
      </c>
      <c r="AL87">
        <v>7</v>
      </c>
      <c r="AM87">
        <v>96.774193548387103</v>
      </c>
      <c r="AO87">
        <v>95.864160994377045</v>
      </c>
    </row>
    <row r="88" spans="2:41" x14ac:dyDescent="0.2">
      <c r="B88" t="s">
        <v>29</v>
      </c>
      <c r="C88" t="str">
        <f t="shared" si="30"/>
        <v>Ct3</v>
      </c>
      <c r="D88">
        <f>C$32</f>
        <v>8</v>
      </c>
      <c r="E88">
        <f t="shared" si="31"/>
        <v>4900000</v>
      </c>
      <c r="AI88" t="s">
        <v>32</v>
      </c>
      <c r="AJ88" t="s">
        <v>14</v>
      </c>
      <c r="AK88">
        <v>3</v>
      </c>
      <c r="AL88">
        <v>6.9</v>
      </c>
      <c r="AM88">
        <v>94.954128440366986</v>
      </c>
      <c r="AO88">
        <v>282.15722005781078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26000</v>
      </c>
      <c r="F89">
        <f>(E90-E89)</f>
        <v>-23800</v>
      </c>
      <c r="G89">
        <f>((D90-D89)*(E90-E89))/2+(D90-D89)*E89</f>
        <v>14100</v>
      </c>
      <c r="AI89" t="s">
        <v>32</v>
      </c>
      <c r="AJ89" t="s">
        <v>14</v>
      </c>
      <c r="AK89">
        <v>6</v>
      </c>
      <c r="AL89">
        <v>6.8</v>
      </c>
      <c r="AM89">
        <v>93.150684931506845</v>
      </c>
      <c r="AO89">
        <v>93.319528512265052</v>
      </c>
    </row>
    <row r="90" spans="2:41" x14ac:dyDescent="0.2">
      <c r="B90" t="s">
        <v>29</v>
      </c>
      <c r="C90" t="str">
        <f t="shared" ref="C90:C95" si="33">$K$24</f>
        <v>Ct4</v>
      </c>
      <c r="D90">
        <f>$C$27</f>
        <v>1</v>
      </c>
      <c r="E90">
        <f t="shared" ref="E90:E95" si="34">K27</f>
        <v>2200</v>
      </c>
      <c r="F90">
        <f t="shared" ref="F90:F92" si="35">(E91-E90)</f>
        <v>4197800</v>
      </c>
      <c r="G90">
        <f>((D92-D90)*(E92-E90))/2+(D92-D90)*E90</f>
        <v>3202200</v>
      </c>
      <c r="AI90" t="s">
        <v>32</v>
      </c>
      <c r="AJ90" t="s">
        <v>14</v>
      </c>
      <c r="AK90">
        <v>7</v>
      </c>
      <c r="AL90">
        <v>6.7</v>
      </c>
      <c r="AM90">
        <v>93.488372093023258</v>
      </c>
      <c r="AO90">
        <v>92.677200400578613</v>
      </c>
    </row>
    <row r="91" spans="2:41" x14ac:dyDescent="0.2">
      <c r="B91" t="s">
        <v>29</v>
      </c>
      <c r="C91" t="str">
        <f t="shared" si="33"/>
        <v>Ct4</v>
      </c>
      <c r="D91">
        <v>2</v>
      </c>
      <c r="E91">
        <f t="shared" si="34"/>
        <v>4200000</v>
      </c>
      <c r="F91">
        <f t="shared" si="35"/>
        <v>-1000000</v>
      </c>
      <c r="G91">
        <f>((D93-D92)*(E93-E92))/2+(D93-D92)*E92</f>
        <v>10200000</v>
      </c>
      <c r="AI91" t="s">
        <v>32</v>
      </c>
      <c r="AJ91" t="s">
        <v>14</v>
      </c>
      <c r="AK91">
        <v>8</v>
      </c>
      <c r="AL91">
        <v>6.4</v>
      </c>
      <c r="AM91">
        <v>91.866028708133982</v>
      </c>
    </row>
    <row r="92" spans="2:41" x14ac:dyDescent="0.2">
      <c r="B92" t="s">
        <v>29</v>
      </c>
      <c r="C92" t="str">
        <f t="shared" si="33"/>
        <v>Ct4</v>
      </c>
      <c r="D92">
        <f>C$29</f>
        <v>3</v>
      </c>
      <c r="E92">
        <f t="shared" si="34"/>
        <v>3200000</v>
      </c>
      <c r="F92">
        <f t="shared" si="35"/>
        <v>400000</v>
      </c>
      <c r="G92">
        <f>((D93-D92)*(E93-E92))/2+(D93-D92)*E92</f>
        <v>10200000</v>
      </c>
      <c r="AI92" t="s">
        <v>32</v>
      </c>
      <c r="AJ92" t="s">
        <v>15</v>
      </c>
      <c r="AK92">
        <v>0</v>
      </c>
      <c r="AL92">
        <v>7.5333333333333341</v>
      </c>
      <c r="AM92">
        <v>100</v>
      </c>
      <c r="AO92">
        <v>100</v>
      </c>
    </row>
    <row r="93" spans="2:41" x14ac:dyDescent="0.2">
      <c r="B93" t="s">
        <v>29</v>
      </c>
      <c r="C93" t="str">
        <f t="shared" si="33"/>
        <v>Ct4</v>
      </c>
      <c r="D93">
        <f>C$30</f>
        <v>6</v>
      </c>
      <c r="E93">
        <f t="shared" si="34"/>
        <v>3600000</v>
      </c>
      <c r="G93">
        <f>((D94-D93)*(E94-E93))/2+(D94-D93)*E93</f>
        <v>3850000</v>
      </c>
      <c r="AI93" t="s">
        <v>32</v>
      </c>
      <c r="AJ93" t="s">
        <v>15</v>
      </c>
      <c r="AK93">
        <v>1</v>
      </c>
      <c r="AL93">
        <v>7.3</v>
      </c>
      <c r="AM93">
        <v>100</v>
      </c>
      <c r="AO93">
        <v>99.078341013824883</v>
      </c>
    </row>
    <row r="94" spans="2:41" x14ac:dyDescent="0.2">
      <c r="B94" t="s">
        <v>29</v>
      </c>
      <c r="C94" t="str">
        <f t="shared" si="33"/>
        <v>Ct4</v>
      </c>
      <c r="D94">
        <f>C$31</f>
        <v>7</v>
      </c>
      <c r="E94">
        <f t="shared" si="34"/>
        <v>4100000</v>
      </c>
      <c r="G94">
        <f>((D95-D94)*(E95-E94))/2+(D95-D94)*E94</f>
        <v>4750000</v>
      </c>
      <c r="AI94" t="s">
        <v>32</v>
      </c>
      <c r="AJ94" t="s">
        <v>15</v>
      </c>
      <c r="AK94">
        <v>2</v>
      </c>
      <c r="AL94">
        <v>7.1</v>
      </c>
      <c r="AM94">
        <v>98.156682027649765</v>
      </c>
      <c r="AO94">
        <v>97.24347862850378</v>
      </c>
    </row>
    <row r="95" spans="2:41" x14ac:dyDescent="0.2">
      <c r="B95" t="s">
        <v>29</v>
      </c>
      <c r="C95" t="str">
        <f t="shared" si="33"/>
        <v>Ct4</v>
      </c>
      <c r="D95">
        <f>C$32</f>
        <v>8</v>
      </c>
      <c r="E95">
        <f t="shared" si="34"/>
        <v>5400000</v>
      </c>
      <c r="AI95" t="s">
        <v>32</v>
      </c>
      <c r="AJ95" t="s">
        <v>15</v>
      </c>
      <c r="AK95">
        <v>3</v>
      </c>
      <c r="AL95">
        <v>7</v>
      </c>
      <c r="AM95">
        <v>96.330275229357795</v>
      </c>
      <c r="AO95">
        <v>286.27623476184499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1300000</v>
      </c>
      <c r="F96">
        <f>(E97-E96)</f>
        <v>1500000</v>
      </c>
      <c r="G96">
        <f>((D97-D96)*(E97-E96))/2+(D97-D96)*E96</f>
        <v>2050000</v>
      </c>
      <c r="AI96" t="s">
        <v>32</v>
      </c>
      <c r="AJ96" t="s">
        <v>15</v>
      </c>
      <c r="AK96">
        <v>6</v>
      </c>
      <c r="AL96">
        <v>6.9</v>
      </c>
      <c r="AM96">
        <v>94.520547945205493</v>
      </c>
      <c r="AO96">
        <v>96.097483274928322</v>
      </c>
    </row>
    <row r="97" spans="2:41" x14ac:dyDescent="0.2">
      <c r="B97" t="s">
        <v>30</v>
      </c>
      <c r="C97" t="str">
        <f t="shared" ref="C97:C102" si="36">$L$24</f>
        <v>At(Ct)1</v>
      </c>
      <c r="D97">
        <f>$C$27</f>
        <v>1</v>
      </c>
      <c r="E97">
        <f t="shared" ref="E97:E102" si="37">L27</f>
        <v>2800000</v>
      </c>
      <c r="F97">
        <f t="shared" ref="F97:F99" si="38">(E98-E97)</f>
        <v>3700000</v>
      </c>
      <c r="G97">
        <f>((D99-D97)*(E99-E97))/2+(D99-D97)*E97</f>
        <v>102800000</v>
      </c>
      <c r="AI97" t="s">
        <v>32</v>
      </c>
      <c r="AJ97" t="s">
        <v>15</v>
      </c>
      <c r="AK97">
        <v>7</v>
      </c>
      <c r="AL97">
        <v>7</v>
      </c>
      <c r="AM97">
        <v>97.674418604651152</v>
      </c>
      <c r="AO97">
        <v>95.487927005674862</v>
      </c>
    </row>
    <row r="98" spans="2:41" x14ac:dyDescent="0.2">
      <c r="B98" t="s">
        <v>30</v>
      </c>
      <c r="C98" t="str">
        <f t="shared" si="36"/>
        <v>At(Ct)1</v>
      </c>
      <c r="D98">
        <v>2</v>
      </c>
      <c r="E98">
        <f t="shared" si="37"/>
        <v>6500000</v>
      </c>
      <c r="F98">
        <f t="shared" si="38"/>
        <v>93500000</v>
      </c>
      <c r="G98">
        <f>((D100-D99)*(E100-E99))/2+(D100-D99)*E99</f>
        <v>840000000</v>
      </c>
      <c r="AI98" t="s">
        <v>32</v>
      </c>
      <c r="AJ98" t="s">
        <v>15</v>
      </c>
      <c r="AK98">
        <v>8</v>
      </c>
      <c r="AL98">
        <v>6.5</v>
      </c>
      <c r="AM98">
        <v>93.301435406698573</v>
      </c>
    </row>
    <row r="99" spans="2:41" x14ac:dyDescent="0.2">
      <c r="B99" t="s">
        <v>30</v>
      </c>
      <c r="C99" t="str">
        <f t="shared" si="36"/>
        <v>At(Ct)1</v>
      </c>
      <c r="D99">
        <f>C$29</f>
        <v>3</v>
      </c>
      <c r="E99">
        <f t="shared" si="37"/>
        <v>100000000</v>
      </c>
      <c r="F99">
        <f t="shared" si="38"/>
        <v>360000000</v>
      </c>
      <c r="G99">
        <f>((D100-D99)*(E100-E99))/2+(D100-D99)*E99</f>
        <v>840000000</v>
      </c>
      <c r="AI99" t="s">
        <v>130</v>
      </c>
      <c r="AJ99" t="s">
        <v>90</v>
      </c>
      <c r="AK99">
        <v>0</v>
      </c>
      <c r="AL99">
        <v>7.5333333333333341</v>
      </c>
      <c r="AM99">
        <v>100</v>
      </c>
      <c r="AO99">
        <v>99.31506849315069</v>
      </c>
    </row>
    <row r="100" spans="2:41" x14ac:dyDescent="0.2">
      <c r="B100" t="s">
        <v>30</v>
      </c>
      <c r="C100" t="str">
        <f t="shared" si="36"/>
        <v>At(Ct)1</v>
      </c>
      <c r="D100">
        <f>C$30</f>
        <v>6</v>
      </c>
      <c r="E100">
        <f t="shared" si="37"/>
        <v>460000000</v>
      </c>
      <c r="G100">
        <f>((D101-D100)*(E101-E100))/2+(D101-D100)*E100</f>
        <v>305000000</v>
      </c>
      <c r="AI100" t="s">
        <v>130</v>
      </c>
      <c r="AJ100" t="s">
        <v>90</v>
      </c>
      <c r="AK100">
        <v>1</v>
      </c>
      <c r="AL100">
        <v>7.2</v>
      </c>
      <c r="AM100">
        <v>98.63013698630138</v>
      </c>
      <c r="AO100">
        <v>99.084653746606904</v>
      </c>
    </row>
    <row r="101" spans="2:41" x14ac:dyDescent="0.2">
      <c r="B101" t="s">
        <v>30</v>
      </c>
      <c r="C101" t="str">
        <f t="shared" si="36"/>
        <v>At(Ct)1</v>
      </c>
      <c r="D101">
        <f>C$31</f>
        <v>7</v>
      </c>
      <c r="E101">
        <f t="shared" si="37"/>
        <v>150000000</v>
      </c>
      <c r="G101">
        <f>((D102-D101)*(E102-E101))/2+(D102-D101)*E101</f>
        <v>145000000</v>
      </c>
      <c r="AI101" t="s">
        <v>130</v>
      </c>
      <c r="AJ101" t="s">
        <v>90</v>
      </c>
      <c r="AK101">
        <v>2</v>
      </c>
      <c r="AL101">
        <v>7.2</v>
      </c>
      <c r="AM101">
        <v>99.539170506912441</v>
      </c>
      <c r="AO101">
        <v>97.934722868135111</v>
      </c>
    </row>
    <row r="102" spans="2:41" x14ac:dyDescent="0.2">
      <c r="B102" t="s">
        <v>30</v>
      </c>
      <c r="C102" t="str">
        <f t="shared" si="36"/>
        <v>At(Ct)1</v>
      </c>
      <c r="D102">
        <f>C$32</f>
        <v>8</v>
      </c>
      <c r="E102">
        <f t="shared" si="37"/>
        <v>140000000</v>
      </c>
      <c r="AI102" t="s">
        <v>130</v>
      </c>
      <c r="AJ102" t="s">
        <v>90</v>
      </c>
      <c r="AK102">
        <v>3</v>
      </c>
      <c r="AL102">
        <v>7</v>
      </c>
      <c r="AM102">
        <v>96.330275229357795</v>
      </c>
      <c r="AO102">
        <v>259.56390599472167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1300000</v>
      </c>
      <c r="F103">
        <f>(E104-E103)</f>
        <v>9600000</v>
      </c>
      <c r="G103">
        <f>((D104-D103)*(E104-E103))/2+(D104-D103)*E103</f>
        <v>6100000</v>
      </c>
      <c r="AI103" t="s">
        <v>130</v>
      </c>
      <c r="AJ103" t="s">
        <v>90</v>
      </c>
      <c r="AK103">
        <v>6</v>
      </c>
      <c r="AL103">
        <v>5.6</v>
      </c>
      <c r="AM103">
        <v>76.712328767123282</v>
      </c>
      <c r="AO103">
        <v>76.728257406817448</v>
      </c>
    </row>
    <row r="104" spans="2:41" x14ac:dyDescent="0.2">
      <c r="B104" t="s">
        <v>30</v>
      </c>
      <c r="C104" t="str">
        <f t="shared" ref="C104:C109" si="39">$M$24</f>
        <v>At(Ct)2</v>
      </c>
      <c r="D104">
        <f>$C$27</f>
        <v>1</v>
      </c>
      <c r="E104">
        <f t="shared" ref="E104:E109" si="40">M27</f>
        <v>10900000</v>
      </c>
      <c r="F104">
        <f t="shared" ref="F104:F106" si="41">(E105-E104)</f>
        <v>3100000</v>
      </c>
      <c r="G104">
        <f>((D106-D104)*(E106-E104))/2+(D106-D104)*E104</f>
        <v>160900000</v>
      </c>
      <c r="AI104" t="s">
        <v>130</v>
      </c>
      <c r="AJ104" t="s">
        <v>90</v>
      </c>
      <c r="AK104">
        <v>7</v>
      </c>
      <c r="AL104">
        <v>5.5</v>
      </c>
      <c r="AM104">
        <v>76.744186046511615</v>
      </c>
      <c r="AO104">
        <v>72.10415043952375</v>
      </c>
    </row>
    <row r="105" spans="2:41" x14ac:dyDescent="0.2">
      <c r="B105" t="s">
        <v>30</v>
      </c>
      <c r="C105" t="str">
        <f t="shared" si="39"/>
        <v>At(Ct)2</v>
      </c>
      <c r="D105">
        <v>2</v>
      </c>
      <c r="E105">
        <f t="shared" si="40"/>
        <v>14000000</v>
      </c>
      <c r="F105">
        <f t="shared" si="41"/>
        <v>136000000</v>
      </c>
      <c r="G105">
        <f>((D107-D106)*(E107-E106))/2+(D107-D106)*E106</f>
        <v>705000000</v>
      </c>
      <c r="AI105" t="s">
        <v>130</v>
      </c>
      <c r="AJ105" t="s">
        <v>90</v>
      </c>
      <c r="AK105">
        <v>8</v>
      </c>
      <c r="AL105">
        <v>4.7</v>
      </c>
      <c r="AM105">
        <v>67.464114832535898</v>
      </c>
    </row>
    <row r="106" spans="2:41" x14ac:dyDescent="0.2">
      <c r="B106" t="s">
        <v>30</v>
      </c>
      <c r="C106" t="str">
        <f t="shared" si="39"/>
        <v>At(Ct)2</v>
      </c>
      <c r="D106">
        <f>C$29</f>
        <v>3</v>
      </c>
      <c r="E106">
        <f t="shared" si="40"/>
        <v>150000000</v>
      </c>
      <c r="F106">
        <f t="shared" si="41"/>
        <v>170000000</v>
      </c>
      <c r="G106">
        <f>((D107-D106)*(E107-E106))/2+(D107-D106)*E106</f>
        <v>705000000</v>
      </c>
      <c r="AI106" t="s">
        <v>130</v>
      </c>
      <c r="AJ106" t="s">
        <v>91</v>
      </c>
      <c r="AK106">
        <v>0</v>
      </c>
      <c r="AL106">
        <v>7.5333333333333341</v>
      </c>
      <c r="AM106">
        <v>100</v>
      </c>
      <c r="AO106">
        <v>100</v>
      </c>
    </row>
    <row r="107" spans="2:41" x14ac:dyDescent="0.2">
      <c r="B107" t="s">
        <v>30</v>
      </c>
      <c r="C107" t="str">
        <f t="shared" si="39"/>
        <v>At(Ct)2</v>
      </c>
      <c r="D107">
        <f>C$30</f>
        <v>6</v>
      </c>
      <c r="E107">
        <f t="shared" si="40"/>
        <v>320000000</v>
      </c>
      <c r="G107">
        <f>((D108-D107)*(E108-E107))/2+(D108-D107)*E107</f>
        <v>220000000</v>
      </c>
      <c r="AI107" t="s">
        <v>130</v>
      </c>
      <c r="AJ107" t="s">
        <v>91</v>
      </c>
      <c r="AK107">
        <v>1</v>
      </c>
      <c r="AL107">
        <v>7.3</v>
      </c>
      <c r="AM107">
        <v>100</v>
      </c>
      <c r="AO107">
        <v>99.769585253456228</v>
      </c>
    </row>
    <row r="108" spans="2:41" x14ac:dyDescent="0.2">
      <c r="B108" t="s">
        <v>30</v>
      </c>
      <c r="C108" t="str">
        <f t="shared" si="39"/>
        <v>At(Ct)2</v>
      </c>
      <c r="D108">
        <f>C$31</f>
        <v>7</v>
      </c>
      <c r="E108">
        <f t="shared" si="40"/>
        <v>120000000</v>
      </c>
      <c r="G108">
        <f>((D109-D108)*(E109-E108))/2+(D109-D108)*E108</f>
        <v>125000000</v>
      </c>
      <c r="AI108" t="s">
        <v>130</v>
      </c>
      <c r="AJ108" t="s">
        <v>91</v>
      </c>
      <c r="AK108">
        <v>2</v>
      </c>
      <c r="AL108">
        <v>7.2</v>
      </c>
      <c r="AM108">
        <v>99.539170506912441</v>
      </c>
      <c r="AO108">
        <v>97.246649473639707</v>
      </c>
    </row>
    <row r="109" spans="2:41" x14ac:dyDescent="0.2">
      <c r="B109" t="s">
        <v>30</v>
      </c>
      <c r="C109" t="str">
        <f t="shared" si="39"/>
        <v>At(Ct)2</v>
      </c>
      <c r="D109">
        <f>C$32</f>
        <v>8</v>
      </c>
      <c r="E109">
        <f t="shared" si="40"/>
        <v>130000000</v>
      </c>
      <c r="AI109" t="s">
        <v>130</v>
      </c>
      <c r="AJ109" t="s">
        <v>91</v>
      </c>
      <c r="AK109">
        <v>3</v>
      </c>
      <c r="AL109">
        <v>6.9</v>
      </c>
      <c r="AM109">
        <v>94.954128440366986</v>
      </c>
      <c r="AO109">
        <v>261.60927485233134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1300000</v>
      </c>
      <c r="F110">
        <f>(E111-E110)</f>
        <v>2400000</v>
      </c>
      <c r="G110">
        <f>((D111-D110)*(E111-E110))/2+(D111-D110)*E110</f>
        <v>2500000</v>
      </c>
      <c r="AI110" t="s">
        <v>130</v>
      </c>
      <c r="AJ110" t="s">
        <v>91</v>
      </c>
      <c r="AK110">
        <v>6</v>
      </c>
      <c r="AL110">
        <v>5.8</v>
      </c>
      <c r="AM110">
        <v>79.452054794520549</v>
      </c>
      <c r="AO110">
        <v>78.795794839120731</v>
      </c>
    </row>
    <row r="111" spans="2:41" x14ac:dyDescent="0.2">
      <c r="B111" t="s">
        <v>30</v>
      </c>
      <c r="C111" t="str">
        <f t="shared" ref="C111:C116" si="42">$N$24</f>
        <v>At(Ct)3</v>
      </c>
      <c r="D111">
        <f>$C$27</f>
        <v>1</v>
      </c>
      <c r="E111">
        <f t="shared" ref="E111:E116" si="43">N27</f>
        <v>3700000</v>
      </c>
      <c r="F111">
        <f t="shared" ref="F111:F113" si="44">(E112-E111)</f>
        <v>15300000</v>
      </c>
      <c r="G111">
        <f>((D113-D111)*(E113-E111))/2+(D113-D111)*E111</f>
        <v>63700000</v>
      </c>
      <c r="AI111" t="s">
        <v>130</v>
      </c>
      <c r="AJ111" t="s">
        <v>91</v>
      </c>
      <c r="AK111">
        <v>7</v>
      </c>
      <c r="AL111">
        <v>5.6</v>
      </c>
      <c r="AM111">
        <v>78.139534883720913</v>
      </c>
      <c r="AO111">
        <v>69.213308111716913</v>
      </c>
    </row>
    <row r="112" spans="2:41" x14ac:dyDescent="0.2">
      <c r="B112" t="s">
        <v>30</v>
      </c>
      <c r="C112" t="str">
        <f t="shared" si="42"/>
        <v>At(Ct)3</v>
      </c>
      <c r="D112">
        <v>2</v>
      </c>
      <c r="E112">
        <f t="shared" si="43"/>
        <v>19000000</v>
      </c>
      <c r="F112">
        <f t="shared" si="44"/>
        <v>41000000</v>
      </c>
      <c r="G112">
        <f>((D114-D113)*(E114-E113))/2+(D114-D113)*E113</f>
        <v>330000000</v>
      </c>
      <c r="AI112" t="s">
        <v>130</v>
      </c>
      <c r="AJ112" t="s">
        <v>91</v>
      </c>
      <c r="AK112">
        <v>8</v>
      </c>
      <c r="AL112">
        <v>4.2</v>
      </c>
      <c r="AM112">
        <v>60.28708133971292</v>
      </c>
    </row>
    <row r="113" spans="2:41" x14ac:dyDescent="0.2">
      <c r="B113" t="s">
        <v>30</v>
      </c>
      <c r="C113" t="str">
        <f t="shared" si="42"/>
        <v>At(Ct)3</v>
      </c>
      <c r="D113">
        <f>C$29</f>
        <v>3</v>
      </c>
      <c r="E113">
        <f t="shared" si="43"/>
        <v>60000000</v>
      </c>
      <c r="F113">
        <f t="shared" si="44"/>
        <v>100000000</v>
      </c>
      <c r="G113">
        <f>((D114-D113)*(E114-E113))/2+(D114-D113)*E113</f>
        <v>330000000</v>
      </c>
      <c r="AI113" t="s">
        <v>130</v>
      </c>
      <c r="AJ113" t="s">
        <v>92</v>
      </c>
      <c r="AK113">
        <v>0</v>
      </c>
      <c r="AL113">
        <v>7.5333333333333341</v>
      </c>
      <c r="AM113">
        <v>100</v>
      </c>
      <c r="AO113">
        <v>100</v>
      </c>
    </row>
    <row r="114" spans="2:41" x14ac:dyDescent="0.2">
      <c r="B114" t="s">
        <v>30</v>
      </c>
      <c r="C114" t="str">
        <f t="shared" si="42"/>
        <v>At(Ct)3</v>
      </c>
      <c r="D114">
        <f>C$30</f>
        <v>6</v>
      </c>
      <c r="E114">
        <f t="shared" si="43"/>
        <v>160000000</v>
      </c>
      <c r="G114">
        <f>((D115-D114)*(E115-E114))/2+(D115-D114)*E114</f>
        <v>130000000</v>
      </c>
      <c r="AI114" t="s">
        <v>130</v>
      </c>
      <c r="AJ114" t="s">
        <v>92</v>
      </c>
      <c r="AK114">
        <v>1</v>
      </c>
      <c r="AL114">
        <v>7.3</v>
      </c>
      <c r="AM114">
        <v>100</v>
      </c>
      <c r="AO114">
        <v>100.46082949308756</v>
      </c>
    </row>
    <row r="115" spans="2:41" x14ac:dyDescent="0.2">
      <c r="B115" t="s">
        <v>30</v>
      </c>
      <c r="C115" t="str">
        <f t="shared" si="42"/>
        <v>At(Ct)3</v>
      </c>
      <c r="D115">
        <f>C$31</f>
        <v>7</v>
      </c>
      <c r="E115">
        <f t="shared" si="43"/>
        <v>100000000</v>
      </c>
      <c r="G115">
        <f>((D116-D115)*(E116-E115))/2+(D116-D115)*E115</f>
        <v>125000000</v>
      </c>
      <c r="AI115" t="s">
        <v>130</v>
      </c>
      <c r="AJ115" t="s">
        <v>92</v>
      </c>
      <c r="AK115">
        <v>2</v>
      </c>
      <c r="AL115">
        <v>7.3</v>
      </c>
      <c r="AM115">
        <v>100.92165898617512</v>
      </c>
      <c r="AO115">
        <v>95.87367352978481</v>
      </c>
    </row>
    <row r="116" spans="2:41" x14ac:dyDescent="0.2">
      <c r="B116" t="s">
        <v>30</v>
      </c>
      <c r="C116" t="str">
        <f t="shared" si="42"/>
        <v>At(Ct)3</v>
      </c>
      <c r="D116">
        <f>C$32</f>
        <v>8</v>
      </c>
      <c r="E116">
        <f t="shared" si="43"/>
        <v>150000000</v>
      </c>
      <c r="AI116" t="s">
        <v>130</v>
      </c>
      <c r="AJ116" t="s">
        <v>92</v>
      </c>
      <c r="AK116">
        <v>3</v>
      </c>
      <c r="AL116">
        <v>6.6</v>
      </c>
      <c r="AM116">
        <v>90.825688073394488</v>
      </c>
      <c r="AO116">
        <v>251.30702526077667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1300000</v>
      </c>
      <c r="F117">
        <f>(E118-E117)</f>
        <v>2700000</v>
      </c>
      <c r="G117">
        <f>((D118-D117)*(E118-E117))/2+(D118-D117)*E117</f>
        <v>2650000</v>
      </c>
      <c r="AI117" t="s">
        <v>130</v>
      </c>
      <c r="AJ117" t="s">
        <v>92</v>
      </c>
      <c r="AK117">
        <v>6</v>
      </c>
      <c r="AL117">
        <v>5.6</v>
      </c>
      <c r="AM117">
        <v>76.712328767123282</v>
      </c>
      <c r="AO117">
        <v>77.425931825422097</v>
      </c>
    </row>
    <row r="118" spans="2:41" x14ac:dyDescent="0.2">
      <c r="B118" t="s">
        <v>30</v>
      </c>
      <c r="C118" t="str">
        <f t="shared" ref="C118:C123" si="45">$O$24</f>
        <v>At(Ct)4</v>
      </c>
      <c r="D118">
        <f>$C$27</f>
        <v>1</v>
      </c>
      <c r="E118">
        <f t="shared" ref="E118:E123" si="46">O27</f>
        <v>4000000</v>
      </c>
      <c r="F118">
        <f t="shared" ref="F118:F120" si="47">(E119-E118)</f>
        <v>17000000</v>
      </c>
      <c r="G118">
        <f>((D120-D118)*(E120-E118))/2+(D120-D118)*E118</f>
        <v>134000000</v>
      </c>
      <c r="AI118" t="s">
        <v>130</v>
      </c>
      <c r="AJ118" t="s">
        <v>92</v>
      </c>
      <c r="AK118">
        <v>7</v>
      </c>
      <c r="AL118">
        <v>5.6</v>
      </c>
      <c r="AM118">
        <v>78.139534883720913</v>
      </c>
      <c r="AO118">
        <v>73.519528207410701</v>
      </c>
    </row>
    <row r="119" spans="2:41" x14ac:dyDescent="0.2">
      <c r="B119" t="s">
        <v>30</v>
      </c>
      <c r="C119" t="str">
        <f t="shared" si="45"/>
        <v>At(Ct)4</v>
      </c>
      <c r="D119">
        <v>2</v>
      </c>
      <c r="E119">
        <f t="shared" si="46"/>
        <v>21000000</v>
      </c>
      <c r="F119">
        <f t="shared" si="47"/>
        <v>109000000</v>
      </c>
      <c r="G119">
        <f>((D121-D120)*(E121-E120))/2+(D121-D120)*E120</f>
        <v>765000000</v>
      </c>
      <c r="AI119" t="s">
        <v>130</v>
      </c>
      <c r="AJ119" t="s">
        <v>92</v>
      </c>
      <c r="AK119">
        <v>8</v>
      </c>
      <c r="AL119">
        <v>4.8</v>
      </c>
      <c r="AM119">
        <v>68.899521531100476</v>
      </c>
    </row>
    <row r="120" spans="2:41" x14ac:dyDescent="0.2">
      <c r="B120" t="s">
        <v>30</v>
      </c>
      <c r="C120" t="str">
        <f t="shared" si="45"/>
        <v>At(Ct)4</v>
      </c>
      <c r="D120">
        <f>C$29</f>
        <v>3</v>
      </c>
      <c r="E120">
        <f t="shared" si="46"/>
        <v>130000000</v>
      </c>
      <c r="F120">
        <f t="shared" si="47"/>
        <v>250000000</v>
      </c>
      <c r="G120">
        <f>((D121-D120)*(E121-E120))/2+(D121-D120)*E120</f>
        <v>765000000</v>
      </c>
      <c r="AI120" t="s">
        <v>130</v>
      </c>
      <c r="AJ120" t="s">
        <v>93</v>
      </c>
      <c r="AK120">
        <v>0</v>
      </c>
      <c r="AL120">
        <v>7.5333333333333341</v>
      </c>
      <c r="AM120">
        <v>100</v>
      </c>
      <c r="AO120">
        <v>99.31506849315069</v>
      </c>
    </row>
    <row r="121" spans="2:41" x14ac:dyDescent="0.2">
      <c r="B121" t="s">
        <v>30</v>
      </c>
      <c r="C121" t="str">
        <f t="shared" si="45"/>
        <v>At(Ct)4</v>
      </c>
      <c r="D121">
        <f>C$30</f>
        <v>6</v>
      </c>
      <c r="E121">
        <f t="shared" si="46"/>
        <v>380000000</v>
      </c>
      <c r="G121">
        <f>((D122-D121)*(E122-E121))/2+(D122-D121)*E121</f>
        <v>240000000</v>
      </c>
      <c r="AI121" t="s">
        <v>130</v>
      </c>
      <c r="AJ121" t="s">
        <v>93</v>
      </c>
      <c r="AK121">
        <v>1</v>
      </c>
      <c r="AL121">
        <v>7.2</v>
      </c>
      <c r="AM121">
        <v>98.63013698630138</v>
      </c>
      <c r="AO121">
        <v>98.393409506975573</v>
      </c>
    </row>
    <row r="122" spans="2:41" x14ac:dyDescent="0.2">
      <c r="B122" t="s">
        <v>30</v>
      </c>
      <c r="C122" t="str">
        <f t="shared" si="45"/>
        <v>At(Ct)4</v>
      </c>
      <c r="D122">
        <f>C$31</f>
        <v>7</v>
      </c>
      <c r="E122">
        <f t="shared" si="46"/>
        <v>100000000</v>
      </c>
      <c r="G122">
        <f>((D123-D122)*(E123-E122))/2+(D123-D122)*E122</f>
        <v>95000000</v>
      </c>
      <c r="AI122" t="s">
        <v>130</v>
      </c>
      <c r="AJ122" t="s">
        <v>93</v>
      </c>
      <c r="AK122">
        <v>2</v>
      </c>
      <c r="AL122">
        <v>7.1</v>
      </c>
      <c r="AM122">
        <v>98.156682027649765</v>
      </c>
      <c r="AO122">
        <v>95.867331839512957</v>
      </c>
    </row>
    <row r="123" spans="2:41" x14ac:dyDescent="0.2">
      <c r="B123" t="s">
        <v>30</v>
      </c>
      <c r="C123" t="str">
        <f t="shared" si="45"/>
        <v>At(Ct)4</v>
      </c>
      <c r="D123">
        <f>C$32</f>
        <v>8</v>
      </c>
      <c r="E123">
        <f t="shared" si="46"/>
        <v>90000000</v>
      </c>
      <c r="AI123" t="s">
        <v>130</v>
      </c>
      <c r="AJ123" t="s">
        <v>93</v>
      </c>
      <c r="AK123">
        <v>3</v>
      </c>
      <c r="AL123">
        <v>6.8</v>
      </c>
      <c r="AM123">
        <v>93.577981651376135</v>
      </c>
      <c r="AO123">
        <v>255.43546562774912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26000</v>
      </c>
      <c r="F124">
        <f>(E125-E124)</f>
        <v>-13000</v>
      </c>
      <c r="G124">
        <f>((D125-D124)*(E125-E124))/2+(D125-D124)*E124</f>
        <v>19500</v>
      </c>
      <c r="AI124" t="s">
        <v>130</v>
      </c>
      <c r="AJ124" t="s">
        <v>93</v>
      </c>
      <c r="AK124">
        <v>6</v>
      </c>
      <c r="AL124">
        <v>5.6</v>
      </c>
      <c r="AM124">
        <v>76.712328767123282</v>
      </c>
      <c r="AO124">
        <v>76.030582988212814</v>
      </c>
    </row>
    <row r="125" spans="2:41" x14ac:dyDescent="0.2">
      <c r="B125" t="s">
        <v>30</v>
      </c>
      <c r="C125" t="str">
        <f t="shared" ref="C125:C130" si="48">$P$24</f>
        <v>Ct(At)1</v>
      </c>
      <c r="D125">
        <f>$C$27</f>
        <v>1</v>
      </c>
      <c r="E125">
        <f t="shared" ref="E125:E130" si="49">P27</f>
        <v>13000</v>
      </c>
      <c r="F125">
        <f t="shared" ref="F125:F127" si="50">(E126-E125)</f>
        <v>3887000</v>
      </c>
      <c r="G125">
        <f>((D127-D125)*(E127-E125))/2+(D127-D125)*E125</f>
        <v>1813000</v>
      </c>
      <c r="AI125" t="s">
        <v>130</v>
      </c>
      <c r="AJ125" t="s">
        <v>93</v>
      </c>
      <c r="AK125">
        <v>7</v>
      </c>
      <c r="AL125">
        <v>5.4</v>
      </c>
      <c r="AM125">
        <v>75.348837209302332</v>
      </c>
      <c r="AO125">
        <v>70.688772671636812</v>
      </c>
    </row>
    <row r="126" spans="2:41" x14ac:dyDescent="0.2">
      <c r="B126" t="s">
        <v>30</v>
      </c>
      <c r="C126" t="str">
        <f t="shared" si="48"/>
        <v>Ct(At)1</v>
      </c>
      <c r="D126">
        <v>2</v>
      </c>
      <c r="E126">
        <f t="shared" si="49"/>
        <v>3900000</v>
      </c>
      <c r="F126">
        <f t="shared" si="50"/>
        <v>-2100000</v>
      </c>
      <c r="G126">
        <f>((D128-D127)*(E128-E127))/2+(D128-D127)*E127</f>
        <v>5100000</v>
      </c>
      <c r="AI126" t="s">
        <v>130</v>
      </c>
      <c r="AJ126" t="s">
        <v>93</v>
      </c>
      <c r="AK126">
        <v>8</v>
      </c>
      <c r="AL126">
        <v>4.5999999999999996</v>
      </c>
      <c r="AM126">
        <v>66.028708133971293</v>
      </c>
    </row>
    <row r="127" spans="2:41" x14ac:dyDescent="0.2">
      <c r="B127" t="s">
        <v>30</v>
      </c>
      <c r="C127" t="str">
        <f t="shared" si="48"/>
        <v>Ct(At)1</v>
      </c>
      <c r="D127">
        <f>C$29</f>
        <v>3</v>
      </c>
      <c r="E127">
        <f t="shared" si="49"/>
        <v>1800000</v>
      </c>
      <c r="F127">
        <f t="shared" si="50"/>
        <v>-200000</v>
      </c>
      <c r="G127">
        <f>((D128-D127)*(E128-E127))/2+(D128-D127)*E127</f>
        <v>5100000</v>
      </c>
      <c r="AI127" t="s">
        <v>136</v>
      </c>
      <c r="AJ127" t="s">
        <v>96</v>
      </c>
      <c r="AK127">
        <v>0</v>
      </c>
      <c r="AL127">
        <v>7.5333333333333341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48"/>
        <v>Ct(At)1</v>
      </c>
      <c r="D128">
        <f>C$30</f>
        <v>6</v>
      </c>
      <c r="E128">
        <f t="shared" si="49"/>
        <v>1600000</v>
      </c>
      <c r="G128">
        <f>((D129-D128)*(E129-E128))/2+(D129-D128)*E128</f>
        <v>2500000</v>
      </c>
      <c r="AI128" t="s">
        <v>136</v>
      </c>
      <c r="AJ128" t="s">
        <v>96</v>
      </c>
      <c r="AK128">
        <v>1</v>
      </c>
      <c r="AL128">
        <v>7.3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48"/>
        <v>Ct(At)1</v>
      </c>
      <c r="D129">
        <f>C$31</f>
        <v>7</v>
      </c>
      <c r="E129">
        <f t="shared" si="49"/>
        <v>3400000</v>
      </c>
      <c r="G129">
        <f>((D130-D129)*(E130-E129))/2+(D130-D129)*E129</f>
        <v>3400000</v>
      </c>
      <c r="AI129" t="s">
        <v>136</v>
      </c>
      <c r="AJ129" t="s">
        <v>96</v>
      </c>
      <c r="AK129">
        <v>2</v>
      </c>
      <c r="AL129">
        <v>7.2333333333333334</v>
      </c>
      <c r="AM129">
        <v>100</v>
      </c>
      <c r="AO129">
        <v>100</v>
      </c>
    </row>
    <row r="130" spans="2:41" x14ac:dyDescent="0.2">
      <c r="B130" t="s">
        <v>30</v>
      </c>
      <c r="C130" t="str">
        <f t="shared" si="48"/>
        <v>Ct(At)1</v>
      </c>
      <c r="D130">
        <f>C$32</f>
        <v>8</v>
      </c>
      <c r="E130">
        <f t="shared" si="49"/>
        <v>3400000</v>
      </c>
      <c r="AI130" t="s">
        <v>136</v>
      </c>
      <c r="AJ130" t="s">
        <v>96</v>
      </c>
      <c r="AK130">
        <v>3</v>
      </c>
      <c r="AL130">
        <v>7.2666666666666666</v>
      </c>
      <c r="AM130">
        <v>100</v>
      </c>
      <c r="AO130">
        <v>300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26000</v>
      </c>
      <c r="F131">
        <f>(E132-E131)</f>
        <v>-15000</v>
      </c>
      <c r="G131">
        <f>((D132-D131)*(E132-E131))/2+(D132-D131)*E131</f>
        <v>18500</v>
      </c>
      <c r="AI131" t="s">
        <v>136</v>
      </c>
      <c r="AJ131" t="s">
        <v>96</v>
      </c>
      <c r="AK131">
        <v>6</v>
      </c>
      <c r="AL131">
        <v>7.3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51">$Q$24</f>
        <v>Ct(At)2</v>
      </c>
      <c r="D132">
        <f>$C$27</f>
        <v>1</v>
      </c>
      <c r="E132">
        <f t="shared" ref="E132:E137" si="52">Q27</f>
        <v>11000</v>
      </c>
      <c r="F132">
        <f t="shared" ref="F132:F134" si="53">(E133-E132)</f>
        <v>3989000</v>
      </c>
      <c r="G132">
        <f>((D134-D132)*(E134-E132))/2+(D134-D132)*E132</f>
        <v>4311000</v>
      </c>
      <c r="AI132" t="s">
        <v>136</v>
      </c>
      <c r="AJ132" t="s">
        <v>96</v>
      </c>
      <c r="AK132">
        <v>7</v>
      </c>
      <c r="AL132">
        <v>7.166666666666667</v>
      </c>
      <c r="AM132">
        <v>100</v>
      </c>
      <c r="AO132">
        <v>100</v>
      </c>
    </row>
    <row r="133" spans="2:41" x14ac:dyDescent="0.2">
      <c r="B133" t="s">
        <v>30</v>
      </c>
      <c r="C133" t="str">
        <f t="shared" si="51"/>
        <v>Ct(At)2</v>
      </c>
      <c r="D133">
        <v>2</v>
      </c>
      <c r="E133">
        <f t="shared" si="52"/>
        <v>4000000</v>
      </c>
      <c r="F133">
        <f t="shared" si="53"/>
        <v>300000</v>
      </c>
      <c r="G133">
        <f>((D135-D134)*(E135-E134))/2+(D135-D134)*E134</f>
        <v>13200000</v>
      </c>
      <c r="AI133" t="s">
        <v>136</v>
      </c>
      <c r="AJ133" t="s">
        <v>96</v>
      </c>
      <c r="AK133">
        <v>8</v>
      </c>
      <c r="AL133">
        <v>6.9666666666666659</v>
      </c>
      <c r="AM133">
        <v>100</v>
      </c>
    </row>
    <row r="134" spans="2:41" x14ac:dyDescent="0.2">
      <c r="B134" t="s">
        <v>30</v>
      </c>
      <c r="C134" t="str">
        <f t="shared" si="51"/>
        <v>Ct(At)2</v>
      </c>
      <c r="D134">
        <f>C$29</f>
        <v>3</v>
      </c>
      <c r="E134">
        <f t="shared" si="52"/>
        <v>4300000</v>
      </c>
      <c r="F134">
        <f t="shared" si="53"/>
        <v>200000</v>
      </c>
      <c r="G134">
        <f>((D135-D134)*(E135-E134))/2+(D135-D134)*E134</f>
        <v>13200000</v>
      </c>
    </row>
    <row r="135" spans="2:41" x14ac:dyDescent="0.2">
      <c r="B135" t="s">
        <v>30</v>
      </c>
      <c r="C135" t="str">
        <f t="shared" si="51"/>
        <v>Ct(At)2</v>
      </c>
      <c r="D135">
        <f>C$30</f>
        <v>6</v>
      </c>
      <c r="E135">
        <f t="shared" si="52"/>
        <v>4500000</v>
      </c>
      <c r="G135">
        <f>((D136-D135)*(E136-E135))/2+(D136-D135)*E135</f>
        <v>3350000</v>
      </c>
    </row>
    <row r="136" spans="2:41" x14ac:dyDescent="0.2">
      <c r="B136" t="s">
        <v>30</v>
      </c>
      <c r="C136" t="str">
        <f t="shared" si="51"/>
        <v>Ct(At)2</v>
      </c>
      <c r="D136">
        <f>C$31</f>
        <v>7</v>
      </c>
      <c r="E136">
        <f t="shared" si="52"/>
        <v>2200000</v>
      </c>
      <c r="G136">
        <f>((D137-D136)*(E137-E136))/2+(D137-D136)*E136</f>
        <v>2550000</v>
      </c>
    </row>
    <row r="137" spans="2:41" x14ac:dyDescent="0.2">
      <c r="B137" t="s">
        <v>30</v>
      </c>
      <c r="C137" t="str">
        <f t="shared" si="51"/>
        <v>Ct(At)2</v>
      </c>
      <c r="D137">
        <f>C$32</f>
        <v>8</v>
      </c>
      <c r="E137">
        <f t="shared" si="52"/>
        <v>2900000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26000</v>
      </c>
      <c r="F138">
        <f>(E139-E138)</f>
        <v>-11000</v>
      </c>
      <c r="G138">
        <f>((D139-D138)*(E139-E138))/2+(D139-D138)*E138</f>
        <v>20500</v>
      </c>
    </row>
    <row r="139" spans="2:41" x14ac:dyDescent="0.2">
      <c r="B139" t="s">
        <v>30</v>
      </c>
      <c r="C139" t="str">
        <f t="shared" ref="C139:C144" si="54">$R$24</f>
        <v>Ct(At)3</v>
      </c>
      <c r="D139">
        <f>$C$27</f>
        <v>1</v>
      </c>
      <c r="E139">
        <f t="shared" ref="E139:E144" si="55">R27</f>
        <v>15000</v>
      </c>
      <c r="F139">
        <f t="shared" ref="F139:F141" si="56">(E140-E139)</f>
        <v>3285000</v>
      </c>
      <c r="G139">
        <f>((D141-D139)*(E141-E139))/2+(D141-D139)*E139</f>
        <v>2115000</v>
      </c>
    </row>
    <row r="140" spans="2:41" x14ac:dyDescent="0.2">
      <c r="B140" t="s">
        <v>30</v>
      </c>
      <c r="C140" t="str">
        <f t="shared" si="54"/>
        <v>Ct(At)3</v>
      </c>
      <c r="D140">
        <v>2</v>
      </c>
      <c r="E140">
        <f t="shared" si="55"/>
        <v>3300000</v>
      </c>
      <c r="F140">
        <f t="shared" si="56"/>
        <v>-1200000</v>
      </c>
      <c r="G140">
        <f>((D142-D141)*(E142-E141))/2+(D142-D141)*E141</f>
        <v>6150000</v>
      </c>
    </row>
    <row r="141" spans="2:41" x14ac:dyDescent="0.2">
      <c r="B141" t="s">
        <v>30</v>
      </c>
      <c r="C141" t="str">
        <f t="shared" si="54"/>
        <v>Ct(At)3</v>
      </c>
      <c r="D141">
        <f>C$29</f>
        <v>3</v>
      </c>
      <c r="E141">
        <f t="shared" si="55"/>
        <v>2100000</v>
      </c>
      <c r="F141">
        <f t="shared" si="56"/>
        <v>-100000</v>
      </c>
      <c r="G141">
        <f>((D142-D141)*(E142-E141))/2+(D142-D141)*E141</f>
        <v>6150000</v>
      </c>
    </row>
    <row r="142" spans="2:41" x14ac:dyDescent="0.2">
      <c r="B142" t="s">
        <v>30</v>
      </c>
      <c r="C142" t="str">
        <f t="shared" si="54"/>
        <v>Ct(At)3</v>
      </c>
      <c r="D142">
        <f>C$30</f>
        <v>6</v>
      </c>
      <c r="E142">
        <f t="shared" si="55"/>
        <v>2000000</v>
      </c>
      <c r="G142">
        <f>((D143-D142)*(E143-E142))/2+(D143-D142)*E142</f>
        <v>2800000</v>
      </c>
    </row>
    <row r="143" spans="2:41" x14ac:dyDescent="0.2">
      <c r="B143" t="s">
        <v>30</v>
      </c>
      <c r="C143" t="str">
        <f t="shared" si="54"/>
        <v>Ct(At)3</v>
      </c>
      <c r="D143">
        <f>C$31</f>
        <v>7</v>
      </c>
      <c r="E143">
        <f t="shared" si="55"/>
        <v>3600000</v>
      </c>
      <c r="G143">
        <f>((D144-D143)*(E144-E143))/2+(D144-D143)*E143</f>
        <v>3150000</v>
      </c>
    </row>
    <row r="144" spans="2:41" x14ac:dyDescent="0.2">
      <c r="B144" t="s">
        <v>30</v>
      </c>
      <c r="C144" t="str">
        <f t="shared" si="54"/>
        <v>Ct(At)3</v>
      </c>
      <c r="D144">
        <f>C$32</f>
        <v>8</v>
      </c>
      <c r="E144">
        <f t="shared" si="55"/>
        <v>2700000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26000</v>
      </c>
      <c r="F145">
        <f>(E146-E145)</f>
        <v>-3000</v>
      </c>
      <c r="G145">
        <f>((D146-D145)*(E146-E145))/2+(D146-D145)*E145</f>
        <v>24500</v>
      </c>
    </row>
    <row r="146" spans="2:7" x14ac:dyDescent="0.2">
      <c r="B146" t="s">
        <v>30</v>
      </c>
      <c r="C146" t="str">
        <f t="shared" ref="C146:C151" si="57">$S$24</f>
        <v>Ct(At)4</v>
      </c>
      <c r="D146">
        <f>$C$27</f>
        <v>1</v>
      </c>
      <c r="E146">
        <f t="shared" ref="E146:E151" si="58">S27</f>
        <v>23000</v>
      </c>
      <c r="F146">
        <f t="shared" ref="F146:F148" si="59">(E147-E146)</f>
        <v>3177000</v>
      </c>
      <c r="G146">
        <f>((D148-D146)*(E148-E146))/2+(D148-D146)*E146</f>
        <v>1323000</v>
      </c>
    </row>
    <row r="147" spans="2:7" x14ac:dyDescent="0.2">
      <c r="B147" t="s">
        <v>30</v>
      </c>
      <c r="C147" t="str">
        <f t="shared" si="57"/>
        <v>Ct(At)4</v>
      </c>
      <c r="D147">
        <v>2</v>
      </c>
      <c r="E147">
        <f t="shared" si="58"/>
        <v>3200000</v>
      </c>
      <c r="F147">
        <f t="shared" si="59"/>
        <v>-1900000</v>
      </c>
      <c r="G147">
        <f>((D149-D148)*(E149-E148))/2+(D149-D148)*E148</f>
        <v>5100000</v>
      </c>
    </row>
    <row r="148" spans="2:7" x14ac:dyDescent="0.2">
      <c r="B148" t="s">
        <v>30</v>
      </c>
      <c r="C148" t="str">
        <f t="shared" si="57"/>
        <v>Ct(At)4</v>
      </c>
      <c r="D148">
        <f>C$29</f>
        <v>3</v>
      </c>
      <c r="E148">
        <f t="shared" si="58"/>
        <v>1300000</v>
      </c>
      <c r="F148">
        <f t="shared" si="59"/>
        <v>800000</v>
      </c>
      <c r="G148">
        <f>((D149-D148)*(E149-E148))/2+(D149-D148)*E148</f>
        <v>5100000</v>
      </c>
    </row>
    <row r="149" spans="2:7" x14ac:dyDescent="0.2">
      <c r="B149" t="s">
        <v>30</v>
      </c>
      <c r="C149" t="str">
        <f t="shared" si="57"/>
        <v>Ct(At)4</v>
      </c>
      <c r="D149">
        <f>C$30</f>
        <v>6</v>
      </c>
      <c r="E149">
        <f t="shared" si="58"/>
        <v>2100000</v>
      </c>
      <c r="G149">
        <f>((D150-D149)*(E150-E149))/2+(D150-D149)*E149</f>
        <v>2550000</v>
      </c>
    </row>
    <row r="150" spans="2:7" x14ac:dyDescent="0.2">
      <c r="B150" t="s">
        <v>30</v>
      </c>
      <c r="C150" t="str">
        <f t="shared" si="57"/>
        <v>Ct(At)4</v>
      </c>
      <c r="D150">
        <f>C$31</f>
        <v>7</v>
      </c>
      <c r="E150">
        <f t="shared" si="58"/>
        <v>3000000</v>
      </c>
      <c r="G150">
        <f>((D151-D150)*(E151-E150))/2+(D151-D150)*E150</f>
        <v>2000000</v>
      </c>
    </row>
    <row r="151" spans="2:7" x14ac:dyDescent="0.2">
      <c r="B151" t="s">
        <v>30</v>
      </c>
      <c r="C151" t="str">
        <f t="shared" si="57"/>
        <v>Ct(At)4</v>
      </c>
      <c r="D151">
        <f>C$32</f>
        <v>8</v>
      </c>
      <c r="E151">
        <f t="shared" si="58"/>
        <v>1000000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AC698-464A-B746-A4B7-5E2B8D1541EC}">
  <dimension ref="C3:BF149"/>
  <sheetViews>
    <sheetView zoomScale="37" workbookViewId="0">
      <selection activeCell="AJ3" sqref="AJ3:BF132"/>
    </sheetView>
  </sheetViews>
  <sheetFormatPr baseColWidth="10" defaultRowHeight="15" x14ac:dyDescent="0.2"/>
  <sheetData>
    <row r="3" spans="4:50" x14ac:dyDescent="0.2"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  <c r="K3" t="s">
        <v>14</v>
      </c>
      <c r="L3" t="s">
        <v>15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V3" t="s">
        <v>120</v>
      </c>
      <c r="W3" t="s">
        <v>120</v>
      </c>
      <c r="X3" t="s">
        <v>120</v>
      </c>
      <c r="Y3" t="s">
        <v>120</v>
      </c>
      <c r="AK3" t="s">
        <v>59</v>
      </c>
      <c r="AL3" t="s">
        <v>60</v>
      </c>
      <c r="AM3" t="s">
        <v>61</v>
      </c>
      <c r="AN3" t="s">
        <v>62</v>
      </c>
      <c r="AO3" t="s">
        <v>63</v>
      </c>
      <c r="AP3" t="s">
        <v>64</v>
      </c>
      <c r="AQ3" t="s">
        <v>65</v>
      </c>
      <c r="AR3" t="s">
        <v>66</v>
      </c>
      <c r="AS3" t="s">
        <v>67</v>
      </c>
      <c r="AT3" t="s">
        <v>68</v>
      </c>
      <c r="AU3" t="s">
        <v>69</v>
      </c>
      <c r="AV3" t="s">
        <v>70</v>
      </c>
      <c r="AW3" t="s">
        <v>71</v>
      </c>
      <c r="AX3" t="s">
        <v>72</v>
      </c>
    </row>
    <row r="4" spans="4:50" x14ac:dyDescent="0.2">
      <c r="E4" t="s">
        <v>60</v>
      </c>
      <c r="F4" t="s">
        <v>61</v>
      </c>
      <c r="G4" t="s">
        <v>62</v>
      </c>
      <c r="H4" t="s">
        <v>63</v>
      </c>
      <c r="I4" t="s">
        <v>64</v>
      </c>
      <c r="J4" t="s">
        <v>65</v>
      </c>
      <c r="K4" t="s">
        <v>66</v>
      </c>
      <c r="L4" t="s">
        <v>67</v>
      </c>
      <c r="M4" t="s">
        <v>121</v>
      </c>
      <c r="N4" t="s">
        <v>122</v>
      </c>
      <c r="O4" t="s">
        <v>123</v>
      </c>
      <c r="P4" t="s">
        <v>124</v>
      </c>
      <c r="Q4" t="s">
        <v>125</v>
      </c>
      <c r="R4" t="s">
        <v>126</v>
      </c>
      <c r="S4" t="s">
        <v>127</v>
      </c>
      <c r="T4" t="s">
        <v>128</v>
      </c>
      <c r="V4" t="s">
        <v>16</v>
      </c>
      <c r="W4" t="s">
        <v>17</v>
      </c>
      <c r="X4" t="s">
        <v>18</v>
      </c>
      <c r="Y4" t="s">
        <v>19</v>
      </c>
      <c r="AK4" t="s">
        <v>59</v>
      </c>
      <c r="AL4" t="s">
        <v>60</v>
      </c>
      <c r="AM4" t="s">
        <v>61</v>
      </c>
      <c r="AN4" t="s">
        <v>62</v>
      </c>
      <c r="AO4" t="s">
        <v>63</v>
      </c>
      <c r="AP4" t="s">
        <v>64</v>
      </c>
      <c r="AQ4" t="s">
        <v>65</v>
      </c>
      <c r="AR4" t="s">
        <v>66</v>
      </c>
      <c r="AS4" t="s">
        <v>67</v>
      </c>
      <c r="AT4" t="s">
        <v>68</v>
      </c>
      <c r="AU4" t="s">
        <v>69</v>
      </c>
      <c r="AV4" t="s">
        <v>70</v>
      </c>
      <c r="AW4" t="s">
        <v>71</v>
      </c>
      <c r="AX4" t="s">
        <v>72</v>
      </c>
    </row>
    <row r="5" spans="4:50" x14ac:dyDescent="0.2">
      <c r="D5" t="s">
        <v>0</v>
      </c>
      <c r="E5">
        <v>25.5</v>
      </c>
      <c r="F5">
        <v>25.5</v>
      </c>
      <c r="G5">
        <v>25.5</v>
      </c>
      <c r="H5">
        <v>25.5</v>
      </c>
      <c r="I5">
        <v>13.5</v>
      </c>
      <c r="J5">
        <v>13.5</v>
      </c>
      <c r="K5">
        <v>13.5</v>
      </c>
      <c r="L5">
        <v>13.5</v>
      </c>
      <c r="M5">
        <v>20</v>
      </c>
      <c r="N5">
        <v>20</v>
      </c>
      <c r="O5">
        <v>20</v>
      </c>
      <c r="P5">
        <v>20</v>
      </c>
      <c r="Q5">
        <v>118.5</v>
      </c>
      <c r="R5">
        <v>118.5</v>
      </c>
      <c r="S5">
        <v>118.5</v>
      </c>
      <c r="T5">
        <v>118.5</v>
      </c>
      <c r="V5" t="s">
        <v>33</v>
      </c>
      <c r="W5" t="s">
        <v>33</v>
      </c>
      <c r="X5" t="s">
        <v>33</v>
      </c>
      <c r="Y5" t="s">
        <v>33</v>
      </c>
      <c r="AK5" t="s">
        <v>73</v>
      </c>
      <c r="AL5">
        <v>8.6</v>
      </c>
      <c r="AM5">
        <v>8.6</v>
      </c>
      <c r="AN5">
        <v>8.6</v>
      </c>
      <c r="AO5">
        <v>8.6</v>
      </c>
      <c r="AP5">
        <v>8.6</v>
      </c>
      <c r="AQ5">
        <v>8.6</v>
      </c>
      <c r="AR5">
        <v>8.6</v>
      </c>
      <c r="AS5">
        <v>8.6</v>
      </c>
      <c r="AT5">
        <v>8.6</v>
      </c>
      <c r="AU5">
        <v>8.6</v>
      </c>
      <c r="AV5">
        <v>8.6</v>
      </c>
      <c r="AW5">
        <v>8.6</v>
      </c>
      <c r="AX5">
        <v>8.6</v>
      </c>
    </row>
    <row r="6" spans="4:50" x14ac:dyDescent="0.2">
      <c r="D6" t="s">
        <v>129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4</v>
      </c>
      <c r="R6">
        <v>4</v>
      </c>
      <c r="S6">
        <v>4</v>
      </c>
      <c r="T6">
        <v>4</v>
      </c>
      <c r="V6" t="s">
        <v>33</v>
      </c>
      <c r="W6" t="s">
        <v>33</v>
      </c>
      <c r="X6" t="s">
        <v>33</v>
      </c>
      <c r="Y6" t="s">
        <v>33</v>
      </c>
      <c r="AK6" t="s">
        <v>74</v>
      </c>
      <c r="AL6">
        <v>8.6</v>
      </c>
      <c r="AM6">
        <v>8.4</v>
      </c>
      <c r="AN6">
        <v>8.4</v>
      </c>
      <c r="AO6">
        <v>8.5</v>
      </c>
      <c r="AP6">
        <v>8.1999999999999993</v>
      </c>
      <c r="AQ6">
        <v>8.3000000000000007</v>
      </c>
      <c r="AR6">
        <v>8.1999999999999993</v>
      </c>
      <c r="AS6">
        <v>8.5</v>
      </c>
      <c r="AT6">
        <v>8.3000000000000007</v>
      </c>
      <c r="AU6">
        <v>8</v>
      </c>
      <c r="AV6">
        <v>8.3000000000000007</v>
      </c>
      <c r="AW6">
        <v>8.3000000000000007</v>
      </c>
      <c r="AX6">
        <v>8.6</v>
      </c>
    </row>
    <row r="7" spans="4:50" x14ac:dyDescent="0.2">
      <c r="D7" t="s">
        <v>1</v>
      </c>
      <c r="E7">
        <v>20</v>
      </c>
      <c r="F7">
        <v>28</v>
      </c>
      <c r="G7">
        <v>26</v>
      </c>
      <c r="H7">
        <v>26</v>
      </c>
      <c r="I7">
        <v>14</v>
      </c>
      <c r="J7">
        <v>15</v>
      </c>
      <c r="K7">
        <v>10</v>
      </c>
      <c r="L7">
        <v>60</v>
      </c>
      <c r="M7">
        <v>16</v>
      </c>
      <c r="N7">
        <v>24</v>
      </c>
      <c r="O7">
        <v>17</v>
      </c>
      <c r="P7">
        <v>29</v>
      </c>
      <c r="Q7">
        <v>26</v>
      </c>
      <c r="R7">
        <v>42</v>
      </c>
      <c r="S7">
        <v>43</v>
      </c>
      <c r="T7">
        <v>15</v>
      </c>
      <c r="V7" t="s">
        <v>33</v>
      </c>
      <c r="W7" t="s">
        <v>33</v>
      </c>
      <c r="X7" t="s">
        <v>33</v>
      </c>
      <c r="Y7" t="s">
        <v>33</v>
      </c>
      <c r="AK7" t="s">
        <v>75</v>
      </c>
      <c r="AL7">
        <v>8</v>
      </c>
      <c r="AM7">
        <v>8.1</v>
      </c>
      <c r="AN7">
        <v>8</v>
      </c>
      <c r="AO7">
        <v>8.1</v>
      </c>
      <c r="AP7">
        <v>7.8</v>
      </c>
      <c r="AQ7">
        <v>8</v>
      </c>
      <c r="AR7">
        <v>7.9</v>
      </c>
      <c r="AS7">
        <v>7.9</v>
      </c>
      <c r="AT7">
        <v>7.5</v>
      </c>
      <c r="AU7">
        <v>7.2</v>
      </c>
      <c r="AV7">
        <v>7.4</v>
      </c>
      <c r="AW7">
        <v>7.4</v>
      </c>
      <c r="AX7">
        <v>7.5</v>
      </c>
    </row>
    <row r="8" spans="4:50" x14ac:dyDescent="0.2">
      <c r="D8" t="s">
        <v>129</v>
      </c>
      <c r="E8">
        <v>4</v>
      </c>
      <c r="F8">
        <v>4</v>
      </c>
      <c r="G8">
        <v>4</v>
      </c>
      <c r="H8">
        <v>4</v>
      </c>
      <c r="I8">
        <v>2</v>
      </c>
      <c r="J8">
        <v>1</v>
      </c>
      <c r="K8">
        <v>1</v>
      </c>
      <c r="L8">
        <v>0</v>
      </c>
      <c r="M8">
        <v>4</v>
      </c>
      <c r="N8">
        <v>4</v>
      </c>
      <c r="O8">
        <v>4</v>
      </c>
      <c r="P8">
        <v>4</v>
      </c>
      <c r="Q8">
        <v>1</v>
      </c>
      <c r="R8">
        <v>1</v>
      </c>
      <c r="S8">
        <v>1</v>
      </c>
      <c r="T8">
        <v>2</v>
      </c>
      <c r="V8" t="s">
        <v>33</v>
      </c>
      <c r="W8" t="s">
        <v>33</v>
      </c>
      <c r="X8" t="s">
        <v>33</v>
      </c>
      <c r="Y8" t="s">
        <v>33</v>
      </c>
      <c r="AK8" t="s">
        <v>76</v>
      </c>
      <c r="AL8">
        <v>7.4</v>
      </c>
      <c r="AM8">
        <v>7.4</v>
      </c>
      <c r="AN8">
        <v>7.4</v>
      </c>
      <c r="AO8">
        <v>7.4</v>
      </c>
      <c r="AP8">
        <v>7.5</v>
      </c>
      <c r="AQ8">
        <v>7.5</v>
      </c>
      <c r="AR8">
        <v>7.5</v>
      </c>
      <c r="AS8">
        <v>7.5</v>
      </c>
      <c r="AT8">
        <v>6.8</v>
      </c>
      <c r="AU8">
        <v>6.8</v>
      </c>
      <c r="AV8">
        <v>6.8</v>
      </c>
      <c r="AW8">
        <v>6.8</v>
      </c>
      <c r="AX8">
        <v>8</v>
      </c>
    </row>
    <row r="9" spans="4:50" x14ac:dyDescent="0.2">
      <c r="D9" t="s">
        <v>2</v>
      </c>
      <c r="E9">
        <v>70</v>
      </c>
      <c r="F9">
        <v>21</v>
      </c>
      <c r="G9">
        <v>12</v>
      </c>
      <c r="H9">
        <v>73</v>
      </c>
      <c r="I9">
        <v>28</v>
      </c>
      <c r="J9">
        <v>94</v>
      </c>
      <c r="K9">
        <v>87</v>
      </c>
      <c r="L9">
        <v>109</v>
      </c>
      <c r="M9">
        <v>63</v>
      </c>
      <c r="N9">
        <v>83</v>
      </c>
      <c r="O9">
        <v>61</v>
      </c>
      <c r="P9">
        <v>75</v>
      </c>
      <c r="Q9">
        <v>99</v>
      </c>
      <c r="R9">
        <v>18</v>
      </c>
      <c r="S9">
        <v>17</v>
      </c>
      <c r="T9">
        <v>33</v>
      </c>
      <c r="V9" t="s">
        <v>33</v>
      </c>
      <c r="W9" t="s">
        <v>33</v>
      </c>
      <c r="X9" t="s">
        <v>33</v>
      </c>
      <c r="Y9" t="s">
        <v>33</v>
      </c>
      <c r="AK9" t="s">
        <v>77</v>
      </c>
      <c r="AL9">
        <v>5.5</v>
      </c>
      <c r="AM9">
        <v>5.0999999999999996</v>
      </c>
      <c r="AN9">
        <v>5</v>
      </c>
      <c r="AO9">
        <v>4.9000000000000004</v>
      </c>
      <c r="AP9">
        <v>6.9</v>
      </c>
      <c r="AQ9">
        <v>7.4</v>
      </c>
      <c r="AR9">
        <v>7.4</v>
      </c>
      <c r="AS9">
        <v>7.3</v>
      </c>
      <c r="AT9">
        <v>5.5</v>
      </c>
      <c r="AU9">
        <v>5.6</v>
      </c>
      <c r="AV9">
        <v>5.7</v>
      </c>
      <c r="AW9">
        <v>5.7</v>
      </c>
      <c r="AX9">
        <v>8.1999999999999993</v>
      </c>
    </row>
    <row r="10" spans="4:50" x14ac:dyDescent="0.2">
      <c r="D10" t="s">
        <v>129</v>
      </c>
      <c r="E10">
        <v>4</v>
      </c>
      <c r="F10">
        <v>5</v>
      </c>
      <c r="G10">
        <v>5</v>
      </c>
      <c r="H10">
        <v>4</v>
      </c>
      <c r="I10">
        <v>4</v>
      </c>
      <c r="J10">
        <v>4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3</v>
      </c>
      <c r="R10">
        <v>4</v>
      </c>
      <c r="S10">
        <v>4</v>
      </c>
      <c r="T10">
        <v>4</v>
      </c>
      <c r="V10" t="s">
        <v>33</v>
      </c>
      <c r="W10" t="s">
        <v>33</v>
      </c>
      <c r="X10" t="s">
        <v>33</v>
      </c>
      <c r="Y10" t="s">
        <v>33</v>
      </c>
      <c r="AK10" t="s">
        <v>78</v>
      </c>
      <c r="AL10">
        <v>5.2</v>
      </c>
      <c r="AM10">
        <v>5</v>
      </c>
      <c r="AN10">
        <v>4.8</v>
      </c>
      <c r="AO10">
        <v>4.8</v>
      </c>
      <c r="AP10">
        <v>6.8</v>
      </c>
      <c r="AQ10">
        <v>7.2</v>
      </c>
      <c r="AR10">
        <v>7.1</v>
      </c>
      <c r="AS10">
        <v>7</v>
      </c>
      <c r="AT10">
        <v>5</v>
      </c>
      <c r="AU10">
        <v>5.3</v>
      </c>
      <c r="AV10">
        <v>5.5</v>
      </c>
      <c r="AW10">
        <v>5.5</v>
      </c>
      <c r="AX10">
        <v>7.7</v>
      </c>
    </row>
    <row r="11" spans="4:50" x14ac:dyDescent="0.2">
      <c r="D11" t="s">
        <v>3</v>
      </c>
      <c r="E11">
        <v>20</v>
      </c>
      <c r="F11">
        <v>30</v>
      </c>
      <c r="G11">
        <v>19</v>
      </c>
      <c r="H11">
        <v>27</v>
      </c>
      <c r="I11">
        <v>19</v>
      </c>
      <c r="J11">
        <v>15</v>
      </c>
      <c r="K11">
        <v>11</v>
      </c>
      <c r="L11">
        <v>13</v>
      </c>
      <c r="M11">
        <v>20</v>
      </c>
      <c r="N11">
        <v>24</v>
      </c>
      <c r="O11">
        <v>19</v>
      </c>
      <c r="P11">
        <v>17</v>
      </c>
      <c r="Q11">
        <v>9</v>
      </c>
      <c r="R11">
        <v>48</v>
      </c>
      <c r="S11">
        <v>64</v>
      </c>
      <c r="T11">
        <v>26</v>
      </c>
      <c r="V11" t="s">
        <v>33</v>
      </c>
      <c r="W11" t="s">
        <v>33</v>
      </c>
      <c r="X11" t="s">
        <v>33</v>
      </c>
      <c r="Y11" t="s">
        <v>33</v>
      </c>
      <c r="AK11" t="s">
        <v>79</v>
      </c>
      <c r="AL11">
        <v>4.8</v>
      </c>
      <c r="AM11">
        <v>5.2</v>
      </c>
      <c r="AN11">
        <v>4.9000000000000004</v>
      </c>
      <c r="AO11">
        <v>4.7</v>
      </c>
      <c r="AP11">
        <v>6.8</v>
      </c>
      <c r="AQ11">
        <v>7.1</v>
      </c>
      <c r="AR11">
        <v>6.9</v>
      </c>
      <c r="AS11">
        <v>7.1</v>
      </c>
      <c r="AT11">
        <v>5.4</v>
      </c>
      <c r="AU11">
        <v>5.3</v>
      </c>
      <c r="AV11">
        <v>5.2</v>
      </c>
      <c r="AW11">
        <v>5.3</v>
      </c>
      <c r="AX11">
        <v>8</v>
      </c>
    </row>
    <row r="12" spans="4:50" x14ac:dyDescent="0.2">
      <c r="D12" t="s">
        <v>129</v>
      </c>
      <c r="E12">
        <v>5</v>
      </c>
      <c r="F12">
        <v>5</v>
      </c>
      <c r="G12">
        <v>5</v>
      </c>
      <c r="H12">
        <v>5</v>
      </c>
      <c r="I12">
        <v>4</v>
      </c>
      <c r="J12">
        <v>4</v>
      </c>
      <c r="K12">
        <v>4</v>
      </c>
      <c r="L12">
        <v>4</v>
      </c>
      <c r="M12">
        <v>5</v>
      </c>
      <c r="N12">
        <v>5</v>
      </c>
      <c r="O12">
        <v>5</v>
      </c>
      <c r="P12">
        <v>5</v>
      </c>
      <c r="Q12">
        <v>4</v>
      </c>
      <c r="R12">
        <v>4</v>
      </c>
      <c r="S12">
        <v>3</v>
      </c>
      <c r="T12">
        <v>4</v>
      </c>
      <c r="V12" t="s">
        <v>33</v>
      </c>
      <c r="W12" t="s">
        <v>33</v>
      </c>
      <c r="X12" t="s">
        <v>33</v>
      </c>
      <c r="Y12" t="s">
        <v>33</v>
      </c>
    </row>
    <row r="13" spans="4:50" x14ac:dyDescent="0.2">
      <c r="D13" t="s">
        <v>4</v>
      </c>
      <c r="E13">
        <v>20</v>
      </c>
      <c r="F13">
        <v>21</v>
      </c>
      <c r="G13">
        <v>20</v>
      </c>
      <c r="H13">
        <v>22</v>
      </c>
      <c r="I13">
        <v>66</v>
      </c>
      <c r="J13">
        <v>66</v>
      </c>
      <c r="K13">
        <v>53</v>
      </c>
      <c r="L13">
        <v>15</v>
      </c>
      <c r="M13">
        <v>11</v>
      </c>
      <c r="N13">
        <v>8</v>
      </c>
      <c r="O13">
        <v>15</v>
      </c>
      <c r="P13">
        <v>10</v>
      </c>
      <c r="Q13">
        <v>11</v>
      </c>
      <c r="R13">
        <v>16</v>
      </c>
      <c r="S13">
        <v>65</v>
      </c>
      <c r="T13">
        <v>16</v>
      </c>
      <c r="V13" t="s">
        <v>33</v>
      </c>
      <c r="W13" t="s">
        <v>33</v>
      </c>
      <c r="X13" t="s">
        <v>33</v>
      </c>
      <c r="Y13" t="s">
        <v>33</v>
      </c>
    </row>
    <row r="14" spans="4:50" x14ac:dyDescent="0.2">
      <c r="D14" t="s">
        <v>129</v>
      </c>
      <c r="E14">
        <v>5</v>
      </c>
      <c r="F14">
        <v>5</v>
      </c>
      <c r="G14">
        <v>5</v>
      </c>
      <c r="H14">
        <v>5</v>
      </c>
      <c r="I14">
        <v>3</v>
      </c>
      <c r="J14">
        <v>3</v>
      </c>
      <c r="K14">
        <v>3</v>
      </c>
      <c r="L14">
        <v>4</v>
      </c>
      <c r="M14">
        <v>5</v>
      </c>
      <c r="N14">
        <v>5</v>
      </c>
      <c r="O14">
        <v>5</v>
      </c>
      <c r="P14">
        <v>5</v>
      </c>
      <c r="Q14">
        <v>4</v>
      </c>
      <c r="R14">
        <v>4</v>
      </c>
      <c r="S14">
        <v>3</v>
      </c>
      <c r="T14">
        <v>4</v>
      </c>
      <c r="V14" t="s">
        <v>33</v>
      </c>
      <c r="W14" t="s">
        <v>33</v>
      </c>
      <c r="X14" t="s">
        <v>33</v>
      </c>
      <c r="Y14" t="s">
        <v>33</v>
      </c>
    </row>
    <row r="15" spans="4:50" x14ac:dyDescent="0.2">
      <c r="D15" t="s">
        <v>24</v>
      </c>
      <c r="E15">
        <v>35</v>
      </c>
      <c r="F15">
        <v>24</v>
      </c>
      <c r="G15">
        <v>29</v>
      </c>
      <c r="H15">
        <v>26</v>
      </c>
      <c r="I15">
        <v>9</v>
      </c>
      <c r="J15">
        <v>9</v>
      </c>
      <c r="K15">
        <v>85</v>
      </c>
      <c r="L15">
        <v>16</v>
      </c>
      <c r="M15">
        <v>8</v>
      </c>
      <c r="N15">
        <v>9</v>
      </c>
      <c r="O15">
        <v>20</v>
      </c>
      <c r="P15">
        <v>17</v>
      </c>
      <c r="Q15">
        <v>9</v>
      </c>
      <c r="R15">
        <v>11</v>
      </c>
      <c r="S15">
        <v>13</v>
      </c>
      <c r="T15">
        <v>13</v>
      </c>
      <c r="V15" t="s">
        <v>33</v>
      </c>
      <c r="W15" t="s">
        <v>33</v>
      </c>
      <c r="X15" t="s">
        <v>33</v>
      </c>
      <c r="Y15" t="s">
        <v>33</v>
      </c>
    </row>
    <row r="16" spans="4:50" x14ac:dyDescent="0.2">
      <c r="D16" t="s">
        <v>129</v>
      </c>
      <c r="E16">
        <v>5</v>
      </c>
      <c r="F16">
        <v>5</v>
      </c>
      <c r="G16">
        <v>5</v>
      </c>
      <c r="H16">
        <v>5</v>
      </c>
      <c r="I16">
        <v>4</v>
      </c>
      <c r="J16">
        <v>4</v>
      </c>
      <c r="K16">
        <v>3</v>
      </c>
      <c r="L16">
        <v>4</v>
      </c>
      <c r="M16">
        <v>5</v>
      </c>
      <c r="N16">
        <v>5</v>
      </c>
      <c r="O16">
        <v>5</v>
      </c>
      <c r="P16">
        <v>5</v>
      </c>
      <c r="Q16">
        <v>4</v>
      </c>
      <c r="R16">
        <v>4</v>
      </c>
      <c r="S16">
        <v>4</v>
      </c>
      <c r="T16">
        <v>4</v>
      </c>
      <c r="V16" t="s">
        <v>33</v>
      </c>
      <c r="W16" t="s">
        <v>33</v>
      </c>
      <c r="X16" t="s">
        <v>33</v>
      </c>
      <c r="Y16" t="s">
        <v>33</v>
      </c>
    </row>
    <row r="17" spans="4:53" x14ac:dyDescent="0.2">
      <c r="D17" t="s">
        <v>5</v>
      </c>
      <c r="E17">
        <v>18</v>
      </c>
      <c r="F17">
        <v>24</v>
      </c>
      <c r="G17">
        <v>24</v>
      </c>
      <c r="H17">
        <v>27</v>
      </c>
      <c r="I17">
        <v>11</v>
      </c>
      <c r="J17">
        <v>15</v>
      </c>
      <c r="K17">
        <v>11</v>
      </c>
      <c r="L17">
        <v>25</v>
      </c>
      <c r="M17">
        <v>13</v>
      </c>
      <c r="N17">
        <v>20</v>
      </c>
      <c r="O17">
        <v>16</v>
      </c>
      <c r="P17">
        <v>19</v>
      </c>
      <c r="Q17">
        <v>9</v>
      </c>
      <c r="R17">
        <v>15</v>
      </c>
      <c r="S17">
        <v>10</v>
      </c>
      <c r="T17">
        <v>111</v>
      </c>
      <c r="V17" t="s">
        <v>33</v>
      </c>
      <c r="W17" t="s">
        <v>33</v>
      </c>
      <c r="X17" t="s">
        <v>33</v>
      </c>
      <c r="Y17" t="s">
        <v>33</v>
      </c>
    </row>
    <row r="18" spans="4:53" x14ac:dyDescent="0.2">
      <c r="D18" t="s">
        <v>129</v>
      </c>
      <c r="E18">
        <v>5</v>
      </c>
      <c r="F18">
        <v>5</v>
      </c>
      <c r="G18">
        <v>5</v>
      </c>
      <c r="H18">
        <v>5</v>
      </c>
      <c r="I18">
        <v>4</v>
      </c>
      <c r="J18">
        <v>4</v>
      </c>
      <c r="K18">
        <v>4</v>
      </c>
      <c r="L18">
        <v>4</v>
      </c>
      <c r="M18">
        <v>5</v>
      </c>
      <c r="N18">
        <v>5</v>
      </c>
      <c r="O18">
        <v>5</v>
      </c>
      <c r="P18">
        <v>5</v>
      </c>
      <c r="Q18">
        <v>4</v>
      </c>
      <c r="R18">
        <v>4</v>
      </c>
      <c r="S18">
        <v>4</v>
      </c>
      <c r="T18">
        <v>3</v>
      </c>
      <c r="V18" t="s">
        <v>33</v>
      </c>
      <c r="W18" t="s">
        <v>33</v>
      </c>
      <c r="X18" t="s">
        <v>33</v>
      </c>
      <c r="Y18" t="s">
        <v>33</v>
      </c>
    </row>
    <row r="21" spans="4:53" x14ac:dyDescent="0.2">
      <c r="D21" t="s">
        <v>6</v>
      </c>
      <c r="M21" t="s">
        <v>130</v>
      </c>
      <c r="N21" t="s">
        <v>130</v>
      </c>
      <c r="O21" t="s">
        <v>130</v>
      </c>
      <c r="P21" t="s">
        <v>130</v>
      </c>
      <c r="Q21" t="s">
        <v>130</v>
      </c>
      <c r="R21" t="s">
        <v>130</v>
      </c>
      <c r="S21" t="s">
        <v>130</v>
      </c>
      <c r="T21" t="s">
        <v>130</v>
      </c>
    </row>
    <row r="22" spans="4:53" x14ac:dyDescent="0.2">
      <c r="E22" t="s">
        <v>8</v>
      </c>
      <c r="F22" t="s">
        <v>9</v>
      </c>
      <c r="G22" t="s">
        <v>10</v>
      </c>
      <c r="H22" t="s">
        <v>11</v>
      </c>
      <c r="I22" t="s">
        <v>12</v>
      </c>
      <c r="J22" t="s">
        <v>13</v>
      </c>
      <c r="K22" t="s">
        <v>14</v>
      </c>
      <c r="L22" t="s">
        <v>15</v>
      </c>
      <c r="M22" t="s">
        <v>16</v>
      </c>
      <c r="N22" t="s">
        <v>17</v>
      </c>
      <c r="O22" t="s">
        <v>18</v>
      </c>
      <c r="P22" t="s">
        <v>19</v>
      </c>
      <c r="Q22" t="s">
        <v>20</v>
      </c>
      <c r="R22" t="s">
        <v>21</v>
      </c>
      <c r="S22" t="s">
        <v>22</v>
      </c>
      <c r="T22" t="s">
        <v>23</v>
      </c>
      <c r="V22" t="s">
        <v>120</v>
      </c>
      <c r="W22" t="s">
        <v>120</v>
      </c>
      <c r="X22" t="s">
        <v>120</v>
      </c>
      <c r="Y22" t="s">
        <v>120</v>
      </c>
    </row>
    <row r="23" spans="4:53" x14ac:dyDescent="0.2">
      <c r="D23" t="s">
        <v>131</v>
      </c>
      <c r="E23" t="s">
        <v>8</v>
      </c>
      <c r="F23" t="s">
        <v>9</v>
      </c>
      <c r="G23" t="s">
        <v>10</v>
      </c>
      <c r="H23" t="s">
        <v>11</v>
      </c>
      <c r="I23" t="s">
        <v>12</v>
      </c>
      <c r="J23" t="s">
        <v>13</v>
      </c>
      <c r="K23" t="s">
        <v>14</v>
      </c>
      <c r="L23" t="s">
        <v>15</v>
      </c>
      <c r="M23" t="s">
        <v>16</v>
      </c>
      <c r="N23" t="s">
        <v>17</v>
      </c>
      <c r="O23" t="s">
        <v>18</v>
      </c>
      <c r="P23" t="s">
        <v>19</v>
      </c>
      <c r="Q23" t="s">
        <v>20</v>
      </c>
      <c r="R23" t="s">
        <v>21</v>
      </c>
      <c r="S23" t="s">
        <v>22</v>
      </c>
      <c r="T23" t="s">
        <v>23</v>
      </c>
      <c r="V23" t="s">
        <v>16</v>
      </c>
      <c r="W23" t="s">
        <v>17</v>
      </c>
      <c r="X23" t="s">
        <v>18</v>
      </c>
      <c r="Y23" t="s">
        <v>19</v>
      </c>
    </row>
    <row r="24" spans="4:53" x14ac:dyDescent="0.2">
      <c r="D24">
        <v>0</v>
      </c>
      <c r="E24">
        <v>1700000</v>
      </c>
      <c r="F24">
        <v>1700000</v>
      </c>
      <c r="G24">
        <v>1700000</v>
      </c>
      <c r="H24">
        <v>1700000</v>
      </c>
      <c r="I24">
        <v>900000</v>
      </c>
      <c r="J24">
        <v>900000</v>
      </c>
      <c r="K24">
        <v>900000</v>
      </c>
      <c r="L24">
        <v>900000</v>
      </c>
      <c r="M24">
        <v>1333333.3333333333</v>
      </c>
      <c r="N24">
        <v>1333333.3333333333</v>
      </c>
      <c r="O24">
        <v>1333333.3333333333</v>
      </c>
      <c r="P24">
        <v>1333333.3333333333</v>
      </c>
      <c r="Q24">
        <v>790000</v>
      </c>
      <c r="R24">
        <v>790000</v>
      </c>
      <c r="S24">
        <v>790000</v>
      </c>
      <c r="T24">
        <v>790000</v>
      </c>
      <c r="V24" t="e">
        <v>#VALUE!</v>
      </c>
      <c r="W24" t="e">
        <v>#VALUE!</v>
      </c>
      <c r="X24" t="e">
        <v>#VALUE!</v>
      </c>
      <c r="Y24" t="e">
        <v>#VALUE!</v>
      </c>
      <c r="AK24" t="s">
        <v>6</v>
      </c>
      <c r="AT24" t="s">
        <v>130</v>
      </c>
      <c r="AU24" t="s">
        <v>130</v>
      </c>
      <c r="AV24" t="s">
        <v>130</v>
      </c>
      <c r="AW24" t="s">
        <v>130</v>
      </c>
      <c r="AX24" t="s">
        <v>130</v>
      </c>
      <c r="AY24" t="s">
        <v>130</v>
      </c>
      <c r="AZ24" t="s">
        <v>130</v>
      </c>
      <c r="BA24" t="s">
        <v>130</v>
      </c>
    </row>
    <row r="25" spans="4:53" x14ac:dyDescent="0.2">
      <c r="D25">
        <v>1</v>
      </c>
      <c r="E25">
        <v>20000000</v>
      </c>
      <c r="F25">
        <v>28000000</v>
      </c>
      <c r="G25">
        <v>26000000</v>
      </c>
      <c r="H25">
        <v>26000000</v>
      </c>
      <c r="I25">
        <v>140000</v>
      </c>
      <c r="J25">
        <v>15000</v>
      </c>
      <c r="K25">
        <v>10000</v>
      </c>
      <c r="L25">
        <v>6000</v>
      </c>
      <c r="M25">
        <v>16000000</v>
      </c>
      <c r="N25">
        <v>24000000</v>
      </c>
      <c r="O25">
        <v>17000000</v>
      </c>
      <c r="P25">
        <v>29000000</v>
      </c>
      <c r="Q25">
        <v>26000</v>
      </c>
      <c r="R25">
        <v>42000</v>
      </c>
      <c r="S25">
        <v>43000</v>
      </c>
      <c r="T25">
        <v>150000</v>
      </c>
      <c r="V25" t="e">
        <v>#VALUE!</v>
      </c>
      <c r="W25" t="e">
        <v>#VALUE!</v>
      </c>
      <c r="X25" t="e">
        <v>#VALUE!</v>
      </c>
      <c r="Y25" t="e">
        <v>#VALUE!</v>
      </c>
      <c r="AL25" t="s">
        <v>8</v>
      </c>
      <c r="AM25" t="s">
        <v>9</v>
      </c>
      <c r="AN25" t="s">
        <v>10</v>
      </c>
      <c r="AO25" t="s">
        <v>11</v>
      </c>
      <c r="AP25" t="s">
        <v>12</v>
      </c>
      <c r="AQ25" t="s">
        <v>13</v>
      </c>
      <c r="AR25" t="s">
        <v>14</v>
      </c>
      <c r="AS25" t="s">
        <v>15</v>
      </c>
      <c r="AT25" t="s">
        <v>16</v>
      </c>
      <c r="AU25" t="s">
        <v>17</v>
      </c>
      <c r="AV25" t="s">
        <v>18</v>
      </c>
      <c r="AW25" t="s">
        <v>19</v>
      </c>
      <c r="AX25" t="s">
        <v>20</v>
      </c>
      <c r="AY25" t="s">
        <v>21</v>
      </c>
      <c r="AZ25" t="s">
        <v>22</v>
      </c>
      <c r="BA25" t="s">
        <v>23</v>
      </c>
    </row>
    <row r="26" spans="4:53" x14ac:dyDescent="0.2">
      <c r="D26">
        <v>2</v>
      </c>
      <c r="E26">
        <v>70000000</v>
      </c>
      <c r="F26">
        <v>210000000</v>
      </c>
      <c r="G26">
        <v>120000000</v>
      </c>
      <c r="H26">
        <v>73000000</v>
      </c>
      <c r="I26">
        <v>28000000</v>
      </c>
      <c r="J26">
        <v>94000000</v>
      </c>
      <c r="K26">
        <v>87000000</v>
      </c>
      <c r="L26">
        <v>109000000</v>
      </c>
      <c r="M26">
        <v>63000000</v>
      </c>
      <c r="N26">
        <v>83000000</v>
      </c>
      <c r="O26">
        <v>61000000</v>
      </c>
      <c r="P26">
        <v>75000000</v>
      </c>
      <c r="Q26">
        <v>9900000</v>
      </c>
      <c r="R26">
        <v>18000000</v>
      </c>
      <c r="S26">
        <v>17000000</v>
      </c>
      <c r="T26">
        <v>33000000</v>
      </c>
      <c r="V26" t="e">
        <v>#VALUE!</v>
      </c>
      <c r="W26" t="e">
        <v>#VALUE!</v>
      </c>
      <c r="X26" t="e">
        <v>#VALUE!</v>
      </c>
      <c r="Y26" t="e">
        <v>#VALUE!</v>
      </c>
      <c r="AK26" t="s">
        <v>131</v>
      </c>
    </row>
    <row r="27" spans="4:53" x14ac:dyDescent="0.2">
      <c r="D27">
        <v>3</v>
      </c>
      <c r="E27">
        <v>200000000</v>
      </c>
      <c r="F27">
        <v>300000000</v>
      </c>
      <c r="G27">
        <v>190000000</v>
      </c>
      <c r="H27">
        <v>270000000</v>
      </c>
      <c r="I27">
        <v>19000000</v>
      </c>
      <c r="J27">
        <v>15000000</v>
      </c>
      <c r="K27">
        <v>11000000</v>
      </c>
      <c r="L27">
        <v>13000000</v>
      </c>
      <c r="M27">
        <v>200000000</v>
      </c>
      <c r="N27">
        <v>240000000</v>
      </c>
      <c r="O27">
        <v>190000000</v>
      </c>
      <c r="P27">
        <v>170000000</v>
      </c>
      <c r="Q27">
        <v>9000000</v>
      </c>
      <c r="R27">
        <v>48000000</v>
      </c>
      <c r="S27">
        <v>6400000</v>
      </c>
      <c r="T27">
        <v>26000000</v>
      </c>
      <c r="V27" t="e">
        <v>#VALUE!</v>
      </c>
      <c r="W27" t="e">
        <v>#VALUE!</v>
      </c>
      <c r="X27" t="e">
        <v>#VALUE!</v>
      </c>
      <c r="Y27" t="e">
        <v>#VALUE!</v>
      </c>
      <c r="AK27">
        <v>0</v>
      </c>
    </row>
    <row r="28" spans="4:53" x14ac:dyDescent="0.2">
      <c r="D28">
        <v>6</v>
      </c>
      <c r="E28">
        <v>200000000</v>
      </c>
      <c r="F28">
        <v>210000000</v>
      </c>
      <c r="G28">
        <v>200000000</v>
      </c>
      <c r="H28">
        <v>220000000</v>
      </c>
      <c r="I28">
        <v>6600000</v>
      </c>
      <c r="J28">
        <v>6600000</v>
      </c>
      <c r="K28">
        <v>5300000</v>
      </c>
      <c r="L28">
        <v>15000000</v>
      </c>
      <c r="M28">
        <v>110000000</v>
      </c>
      <c r="N28">
        <v>80000000</v>
      </c>
      <c r="O28">
        <v>150000000</v>
      </c>
      <c r="P28">
        <v>100000000</v>
      </c>
      <c r="Q28">
        <v>11000000</v>
      </c>
      <c r="R28">
        <v>16000000</v>
      </c>
      <c r="S28">
        <v>6500000</v>
      </c>
      <c r="T28">
        <v>16000000</v>
      </c>
      <c r="V28" t="e">
        <v>#VALUE!</v>
      </c>
      <c r="W28" t="e">
        <v>#VALUE!</v>
      </c>
      <c r="X28" t="e">
        <v>#VALUE!</v>
      </c>
      <c r="Y28" t="e">
        <v>#VALUE!</v>
      </c>
      <c r="AK28">
        <v>1</v>
      </c>
    </row>
    <row r="29" spans="4:53" x14ac:dyDescent="0.2">
      <c r="D29">
        <v>7</v>
      </c>
      <c r="E29">
        <v>350000000</v>
      </c>
      <c r="F29">
        <v>240000000</v>
      </c>
      <c r="G29">
        <v>290000000</v>
      </c>
      <c r="H29">
        <v>260000000</v>
      </c>
      <c r="I29">
        <v>9000000</v>
      </c>
      <c r="J29">
        <v>9000000</v>
      </c>
      <c r="K29">
        <v>8500000</v>
      </c>
      <c r="L29">
        <v>16000000</v>
      </c>
      <c r="M29">
        <v>80000000</v>
      </c>
      <c r="N29">
        <v>90000000</v>
      </c>
      <c r="O29">
        <v>200000000</v>
      </c>
      <c r="P29">
        <v>170000000</v>
      </c>
      <c r="Q29">
        <v>9000000</v>
      </c>
      <c r="R29">
        <v>11000000</v>
      </c>
      <c r="S29">
        <v>13000000</v>
      </c>
      <c r="T29">
        <v>13000000</v>
      </c>
      <c r="V29" t="e">
        <v>#VALUE!</v>
      </c>
      <c r="W29" t="e">
        <v>#VALUE!</v>
      </c>
      <c r="X29" t="e">
        <v>#VALUE!</v>
      </c>
      <c r="Y29" t="e">
        <v>#VALUE!</v>
      </c>
      <c r="AK29">
        <v>2</v>
      </c>
    </row>
    <row r="30" spans="4:53" x14ac:dyDescent="0.2">
      <c r="D30">
        <v>8</v>
      </c>
      <c r="E30">
        <v>180000000</v>
      </c>
      <c r="F30">
        <v>240000000</v>
      </c>
      <c r="G30">
        <v>240000000</v>
      </c>
      <c r="H30">
        <v>270000000</v>
      </c>
      <c r="I30">
        <v>11000000</v>
      </c>
      <c r="J30">
        <v>15000000</v>
      </c>
      <c r="K30">
        <v>11000000</v>
      </c>
      <c r="L30">
        <v>25000000</v>
      </c>
      <c r="M30">
        <v>130000000</v>
      </c>
      <c r="N30">
        <v>200000000</v>
      </c>
      <c r="O30">
        <v>160000000</v>
      </c>
      <c r="P30">
        <v>190000000</v>
      </c>
      <c r="Q30">
        <v>9000000</v>
      </c>
      <c r="R30">
        <v>15000000</v>
      </c>
      <c r="S30">
        <v>10000000</v>
      </c>
      <c r="T30">
        <v>11100000</v>
      </c>
      <c r="V30" t="e">
        <v>#VALUE!</v>
      </c>
      <c r="W30" t="e">
        <v>#VALUE!</v>
      </c>
      <c r="X30" t="e">
        <v>#VALUE!</v>
      </c>
      <c r="Y30" t="e">
        <v>#VALUE!</v>
      </c>
      <c r="AK30">
        <v>3</v>
      </c>
    </row>
    <row r="31" spans="4:53" x14ac:dyDescent="0.2">
      <c r="AK31">
        <v>6</v>
      </c>
    </row>
    <row r="32" spans="4:53" x14ac:dyDescent="0.2">
      <c r="AK32">
        <v>7</v>
      </c>
    </row>
    <row r="33" spans="3:58" x14ac:dyDescent="0.2">
      <c r="AK33">
        <v>8</v>
      </c>
    </row>
    <row r="37" spans="3:58" x14ac:dyDescent="0.2">
      <c r="C37" t="s">
        <v>28</v>
      </c>
      <c r="D37" t="s">
        <v>27</v>
      </c>
      <c r="E37" t="s">
        <v>26</v>
      </c>
      <c r="F37" t="s">
        <v>25</v>
      </c>
      <c r="G37" t="s">
        <v>41</v>
      </c>
      <c r="H37" t="s">
        <v>34</v>
      </c>
      <c r="I37" t="s">
        <v>28</v>
      </c>
      <c r="J37" t="s">
        <v>6</v>
      </c>
      <c r="K37" t="s">
        <v>34</v>
      </c>
      <c r="L37" t="s">
        <v>35</v>
      </c>
      <c r="N37" t="s">
        <v>6</v>
      </c>
      <c r="O37" t="s">
        <v>39</v>
      </c>
      <c r="P37" t="s">
        <v>132</v>
      </c>
      <c r="Q37" t="s">
        <v>42</v>
      </c>
      <c r="R37" t="s">
        <v>43</v>
      </c>
      <c r="T37" t="s">
        <v>28</v>
      </c>
      <c r="U37" t="s">
        <v>6</v>
      </c>
      <c r="V37" t="s">
        <v>34</v>
      </c>
      <c r="W37" t="s">
        <v>46</v>
      </c>
      <c r="X37" t="s">
        <v>6</v>
      </c>
      <c r="Y37" t="s">
        <v>47</v>
      </c>
      <c r="Z37" t="s">
        <v>48</v>
      </c>
      <c r="AB37" t="s">
        <v>49</v>
      </c>
      <c r="AC37" t="s">
        <v>50</v>
      </c>
      <c r="AD37" t="s">
        <v>51</v>
      </c>
      <c r="AE37" t="s">
        <v>52</v>
      </c>
      <c r="AF37" t="s">
        <v>50</v>
      </c>
      <c r="AG37" t="s">
        <v>51</v>
      </c>
    </row>
    <row r="38" spans="3:58" x14ac:dyDescent="0.2">
      <c r="C38" t="s">
        <v>29</v>
      </c>
      <c r="D38" t="s">
        <v>8</v>
      </c>
      <c r="E38">
        <v>0</v>
      </c>
      <c r="F38">
        <v>1700000</v>
      </c>
      <c r="G38">
        <v>18300000</v>
      </c>
      <c r="H38">
        <v>10850000</v>
      </c>
      <c r="I38" t="s">
        <v>29</v>
      </c>
      <c r="J38" t="s">
        <v>31</v>
      </c>
      <c r="K38">
        <v>1330850000</v>
      </c>
      <c r="L38">
        <v>1440350000</v>
      </c>
      <c r="N38" t="s">
        <v>31</v>
      </c>
      <c r="O38" t="s">
        <v>8</v>
      </c>
      <c r="P38">
        <v>350000000</v>
      </c>
      <c r="Q38">
        <v>130000000</v>
      </c>
      <c r="R38">
        <v>2</v>
      </c>
      <c r="T38" t="s">
        <v>29</v>
      </c>
      <c r="U38" t="s">
        <v>31</v>
      </c>
      <c r="V38">
        <v>1330850000</v>
      </c>
      <c r="W38">
        <v>1440350000</v>
      </c>
      <c r="X38" t="s">
        <v>31</v>
      </c>
      <c r="Y38">
        <v>130000000</v>
      </c>
      <c r="Z38">
        <v>150750000</v>
      </c>
      <c r="AA38" t="s">
        <v>31</v>
      </c>
    </row>
    <row r="39" spans="3:58" x14ac:dyDescent="0.2">
      <c r="C39" t="s">
        <v>29</v>
      </c>
      <c r="D39" t="s">
        <v>8</v>
      </c>
      <c r="E39">
        <v>1</v>
      </c>
      <c r="F39">
        <v>20000000</v>
      </c>
      <c r="G39">
        <v>50000000</v>
      </c>
      <c r="H39">
        <v>45000000</v>
      </c>
      <c r="I39" t="s">
        <v>29</v>
      </c>
      <c r="J39" t="s">
        <v>31</v>
      </c>
      <c r="K39">
        <v>1618850000</v>
      </c>
      <c r="N39" t="s">
        <v>31</v>
      </c>
      <c r="O39" t="s">
        <v>9</v>
      </c>
      <c r="P39">
        <v>300000000</v>
      </c>
      <c r="Q39">
        <v>182000000</v>
      </c>
      <c r="R39">
        <v>1</v>
      </c>
      <c r="T39" t="s">
        <v>29</v>
      </c>
      <c r="U39" t="s">
        <v>31</v>
      </c>
      <c r="V39">
        <v>1618850000</v>
      </c>
      <c r="X39" t="s">
        <v>31</v>
      </c>
      <c r="Y39">
        <v>182000000</v>
      </c>
      <c r="AA39" t="s">
        <v>32</v>
      </c>
    </row>
    <row r="40" spans="3:58" x14ac:dyDescent="0.2">
      <c r="C40" t="s">
        <v>29</v>
      </c>
      <c r="D40" t="s">
        <v>8</v>
      </c>
      <c r="E40">
        <v>2</v>
      </c>
      <c r="F40">
        <v>70000000</v>
      </c>
      <c r="G40">
        <v>130000000</v>
      </c>
      <c r="H40">
        <v>135000000</v>
      </c>
      <c r="I40" t="s">
        <v>29</v>
      </c>
      <c r="J40" t="s">
        <v>31</v>
      </c>
      <c r="K40">
        <v>1336850000</v>
      </c>
      <c r="N40" t="s">
        <v>31</v>
      </c>
      <c r="O40" t="s">
        <v>10</v>
      </c>
      <c r="P40">
        <v>290000000</v>
      </c>
      <c r="Q40">
        <v>94000000</v>
      </c>
      <c r="R40">
        <v>1</v>
      </c>
      <c r="T40" t="s">
        <v>29</v>
      </c>
      <c r="U40" t="s">
        <v>31</v>
      </c>
      <c r="V40">
        <v>1336850000</v>
      </c>
      <c r="X40" t="s">
        <v>31</v>
      </c>
      <c r="Y40">
        <v>94000000</v>
      </c>
      <c r="AA40" t="s">
        <v>36</v>
      </c>
      <c r="AB40">
        <v>-0.18874158151956411</v>
      </c>
      <c r="AC40">
        <v>-0.37748316303912821</v>
      </c>
      <c r="AD40" t="s">
        <v>133</v>
      </c>
      <c r="AE40">
        <v>-6.5987552394918297E-2</v>
      </c>
      <c r="AF40">
        <v>-0.13197510478983659</v>
      </c>
      <c r="AG40">
        <v>0.46200000000000002</v>
      </c>
      <c r="AJ40" t="s">
        <v>28</v>
      </c>
      <c r="AK40" t="s">
        <v>27</v>
      </c>
      <c r="AL40" t="s">
        <v>26</v>
      </c>
      <c r="AM40" t="s">
        <v>80</v>
      </c>
      <c r="AN40" t="s">
        <v>81</v>
      </c>
      <c r="AP40" t="s">
        <v>34</v>
      </c>
      <c r="AQ40" t="s">
        <v>28</v>
      </c>
      <c r="AR40" t="s">
        <v>6</v>
      </c>
      <c r="AS40" t="s">
        <v>82</v>
      </c>
      <c r="AT40" t="s">
        <v>35</v>
      </c>
      <c r="AU40" t="s">
        <v>83</v>
      </c>
      <c r="AV40" t="s">
        <v>81</v>
      </c>
      <c r="AW40" t="s">
        <v>35</v>
      </c>
      <c r="AX40" t="s">
        <v>84</v>
      </c>
      <c r="AZ40" t="s">
        <v>6</v>
      </c>
      <c r="BA40" t="s">
        <v>85</v>
      </c>
      <c r="BB40" t="s">
        <v>86</v>
      </c>
      <c r="BC40" t="s">
        <v>87</v>
      </c>
      <c r="BE40" t="s">
        <v>35</v>
      </c>
      <c r="BF40" t="s">
        <v>84</v>
      </c>
    </row>
    <row r="41" spans="3:58" x14ac:dyDescent="0.2">
      <c r="C41" t="s">
        <v>29</v>
      </c>
      <c r="D41" t="s">
        <v>8</v>
      </c>
      <c r="E41">
        <v>3</v>
      </c>
      <c r="F41">
        <v>200000000</v>
      </c>
      <c r="H41">
        <v>600000000</v>
      </c>
      <c r="I41" t="s">
        <v>29</v>
      </c>
      <c r="J41" t="s">
        <v>31</v>
      </c>
      <c r="K41">
        <v>1474850000</v>
      </c>
      <c r="N41" t="s">
        <v>31</v>
      </c>
      <c r="O41" t="s">
        <v>11</v>
      </c>
      <c r="P41">
        <v>270000000</v>
      </c>
      <c r="Q41">
        <v>197000000</v>
      </c>
      <c r="R41">
        <v>2</v>
      </c>
      <c r="T41" t="s">
        <v>29</v>
      </c>
      <c r="U41" t="s">
        <v>31</v>
      </c>
      <c r="V41">
        <v>1474850000</v>
      </c>
      <c r="X41" t="s">
        <v>31</v>
      </c>
      <c r="Y41">
        <v>197000000</v>
      </c>
      <c r="AA41" t="s">
        <v>37</v>
      </c>
      <c r="AB41">
        <v>-0.13127510350310598</v>
      </c>
      <c r="AC41">
        <v>-0.26255020700621196</v>
      </c>
      <c r="AD41">
        <v>0.30199999999999999</v>
      </c>
      <c r="AE41">
        <v>-0.5494930791869902</v>
      </c>
      <c r="AF41">
        <v>-1.0989861583739804</v>
      </c>
      <c r="AG41" t="s">
        <v>134</v>
      </c>
      <c r="AJ41" t="s">
        <v>31</v>
      </c>
      <c r="AK41" t="s">
        <v>8</v>
      </c>
      <c r="AL41">
        <v>0</v>
      </c>
      <c r="AM41">
        <v>8.6</v>
      </c>
      <c r="AN41">
        <v>100</v>
      </c>
      <c r="AP41">
        <v>100</v>
      </c>
      <c r="AQ41" t="s">
        <v>31</v>
      </c>
      <c r="AR41" t="s">
        <v>8</v>
      </c>
      <c r="AS41">
        <v>128.74754759326515</v>
      </c>
      <c r="AT41">
        <v>139.73269656699887</v>
      </c>
      <c r="AU41">
        <v>169.69995463507939</v>
      </c>
      <c r="AV41">
        <v>87.751200241571368</v>
      </c>
      <c r="AW41">
        <v>139.73269656699887</v>
      </c>
      <c r="AX41">
        <v>8.4403956926257386</v>
      </c>
      <c r="AZ41" t="s">
        <v>88</v>
      </c>
      <c r="BA41">
        <v>188.73095080023961</v>
      </c>
      <c r="BB41">
        <v>146.55116567588203</v>
      </c>
      <c r="BC41">
        <v>5.8187446540031154</v>
      </c>
      <c r="BE41">
        <v>139.73269656699887</v>
      </c>
      <c r="BF41">
        <v>8.4403956926257386</v>
      </c>
    </row>
    <row r="42" spans="3:58" x14ac:dyDescent="0.2">
      <c r="C42" t="s">
        <v>29</v>
      </c>
      <c r="D42" t="s">
        <v>8</v>
      </c>
      <c r="E42">
        <v>6</v>
      </c>
      <c r="F42">
        <v>200000000</v>
      </c>
      <c r="H42">
        <v>275000000</v>
      </c>
      <c r="I42" t="s">
        <v>29</v>
      </c>
      <c r="J42" t="s">
        <v>32</v>
      </c>
      <c r="K42">
        <v>94290000</v>
      </c>
      <c r="L42">
        <v>144117750</v>
      </c>
      <c r="N42" t="s">
        <v>32</v>
      </c>
      <c r="O42" t="s">
        <v>12</v>
      </c>
      <c r="P42">
        <v>28000000</v>
      </c>
      <c r="Q42">
        <v>27860000</v>
      </c>
      <c r="R42">
        <v>1</v>
      </c>
      <c r="T42" t="s">
        <v>29</v>
      </c>
      <c r="U42" t="s">
        <v>32</v>
      </c>
      <c r="V42">
        <v>94290000</v>
      </c>
      <c r="W42">
        <v>144117750</v>
      </c>
      <c r="X42" t="s">
        <v>32</v>
      </c>
      <c r="Y42">
        <v>27860000</v>
      </c>
      <c r="Z42">
        <v>79457250</v>
      </c>
      <c r="AJ42" t="s">
        <v>31</v>
      </c>
      <c r="AK42" t="s">
        <v>8</v>
      </c>
      <c r="AL42">
        <v>1</v>
      </c>
      <c r="AM42">
        <v>8.6</v>
      </c>
      <c r="AN42">
        <v>100</v>
      </c>
      <c r="AP42">
        <v>103.33333333333334</v>
      </c>
      <c r="AQ42" t="s">
        <v>31</v>
      </c>
      <c r="AR42" t="s">
        <v>9</v>
      </c>
      <c r="AS42">
        <v>137.50027255784482</v>
      </c>
      <c r="AU42">
        <v>178.45267959965906</v>
      </c>
      <c r="AV42">
        <v>92.27720098610817</v>
      </c>
      <c r="BE42">
        <v>48.998254233240743</v>
      </c>
      <c r="BF42">
        <v>10.26667121630763</v>
      </c>
    </row>
    <row r="43" spans="3:58" x14ac:dyDescent="0.2">
      <c r="C43" t="s">
        <v>29</v>
      </c>
      <c r="D43" t="s">
        <v>8</v>
      </c>
      <c r="E43">
        <v>7</v>
      </c>
      <c r="F43">
        <v>350000000</v>
      </c>
      <c r="H43">
        <v>265000000</v>
      </c>
      <c r="I43" t="s">
        <v>29</v>
      </c>
      <c r="J43" t="s">
        <v>32</v>
      </c>
      <c r="K43">
        <v>154165000</v>
      </c>
      <c r="N43" t="s">
        <v>32</v>
      </c>
      <c r="O43" t="s">
        <v>13</v>
      </c>
      <c r="P43">
        <v>94000000</v>
      </c>
      <c r="Q43">
        <v>93985000</v>
      </c>
      <c r="R43">
        <v>1</v>
      </c>
      <c r="T43" t="s">
        <v>29</v>
      </c>
      <c r="U43" t="s">
        <v>32</v>
      </c>
      <c r="V43">
        <v>154165000</v>
      </c>
      <c r="X43" t="s">
        <v>32</v>
      </c>
      <c r="Y43">
        <v>93985000</v>
      </c>
      <c r="AJ43" t="s">
        <v>31</v>
      </c>
      <c r="AK43" t="s">
        <v>8</v>
      </c>
      <c r="AL43">
        <v>2</v>
      </c>
      <c r="AM43">
        <v>8</v>
      </c>
      <c r="AN43">
        <v>106.66666666666667</v>
      </c>
      <c r="AP43">
        <v>99.583333333333343</v>
      </c>
      <c r="AQ43" t="s">
        <v>31</v>
      </c>
      <c r="AR43" t="s">
        <v>10</v>
      </c>
      <c r="AS43">
        <v>145.74503287882465</v>
      </c>
      <c r="AU43">
        <v>186.69743992063889</v>
      </c>
      <c r="AV43">
        <v>96.540535148016716</v>
      </c>
      <c r="BE43">
        <v>146.55116567588203</v>
      </c>
      <c r="BF43">
        <v>5.8187446540031154</v>
      </c>
    </row>
    <row r="44" spans="3:58" x14ac:dyDescent="0.2">
      <c r="C44" t="s">
        <v>29</v>
      </c>
      <c r="D44" t="s">
        <v>8</v>
      </c>
      <c r="E44">
        <v>8</v>
      </c>
      <c r="F44">
        <v>180000000</v>
      </c>
      <c r="I44" t="s">
        <v>29</v>
      </c>
      <c r="J44" t="s">
        <v>32</v>
      </c>
      <c r="K44">
        <v>134060000</v>
      </c>
      <c r="N44" t="s">
        <v>32</v>
      </c>
      <c r="O44" t="s">
        <v>14</v>
      </c>
      <c r="P44">
        <v>87000000</v>
      </c>
      <c r="Q44">
        <v>86990000</v>
      </c>
      <c r="R44">
        <v>1</v>
      </c>
      <c r="T44" t="s">
        <v>29</v>
      </c>
      <c r="U44" t="s">
        <v>32</v>
      </c>
      <c r="V44">
        <v>134060000</v>
      </c>
      <c r="X44" t="s">
        <v>32</v>
      </c>
      <c r="Y44">
        <v>86990000</v>
      </c>
      <c r="AJ44" t="s">
        <v>31</v>
      </c>
      <c r="AK44" t="s">
        <v>8</v>
      </c>
      <c r="AL44">
        <v>3</v>
      </c>
      <c r="AM44">
        <v>7.4</v>
      </c>
      <c r="AN44">
        <v>92.5</v>
      </c>
      <c r="AP44">
        <v>239.35975609756099</v>
      </c>
      <c r="AQ44" t="s">
        <v>31</v>
      </c>
      <c r="AR44" t="s">
        <v>11</v>
      </c>
      <c r="AS44">
        <v>146.93793323806085</v>
      </c>
      <c r="AU44">
        <v>187.89034027987509</v>
      </c>
      <c r="AV44">
        <v>97.157379380631141</v>
      </c>
    </row>
    <row r="45" spans="3:58" x14ac:dyDescent="0.2">
      <c r="C45" t="s">
        <v>29</v>
      </c>
      <c r="D45" t="s">
        <v>9</v>
      </c>
      <c r="E45">
        <v>0</v>
      </c>
      <c r="F45">
        <v>1700000</v>
      </c>
      <c r="G45">
        <v>26300000</v>
      </c>
      <c r="H45">
        <v>14850000</v>
      </c>
      <c r="I45" t="s">
        <v>29</v>
      </c>
      <c r="J45" t="s">
        <v>32</v>
      </c>
      <c r="K45">
        <v>193956000</v>
      </c>
      <c r="N45" t="s">
        <v>32</v>
      </c>
      <c r="O45" t="s">
        <v>15</v>
      </c>
      <c r="P45">
        <v>109000000</v>
      </c>
      <c r="Q45">
        <v>108994000</v>
      </c>
      <c r="R45">
        <v>1</v>
      </c>
      <c r="T45" t="s">
        <v>29</v>
      </c>
      <c r="U45" t="s">
        <v>32</v>
      </c>
      <c r="V45">
        <v>193956000</v>
      </c>
      <c r="X45" t="s">
        <v>32</v>
      </c>
      <c r="Y45">
        <v>108994000</v>
      </c>
      <c r="AJ45" t="s">
        <v>31</v>
      </c>
      <c r="AK45" t="s">
        <v>8</v>
      </c>
      <c r="AL45">
        <v>6</v>
      </c>
      <c r="AM45">
        <v>5.5</v>
      </c>
      <c r="AN45">
        <v>67.073170731707322</v>
      </c>
      <c r="AP45">
        <v>67.302819132087421</v>
      </c>
      <c r="AQ45" t="s">
        <v>32</v>
      </c>
      <c r="AR45" t="s">
        <v>12</v>
      </c>
      <c r="AS45">
        <v>64.046791552180139</v>
      </c>
      <c r="AT45">
        <v>48.998254233240743</v>
      </c>
      <c r="AU45">
        <v>104.99919859399438</v>
      </c>
      <c r="AV45">
        <v>54.294685704774459</v>
      </c>
      <c r="AW45">
        <v>48.998254233240743</v>
      </c>
      <c r="AX45">
        <v>10.26667121630763</v>
      </c>
    </row>
    <row r="46" spans="3:58" x14ac:dyDescent="0.2">
      <c r="C46" t="s">
        <v>29</v>
      </c>
      <c r="D46" t="s">
        <v>9</v>
      </c>
      <c r="E46">
        <v>1</v>
      </c>
      <c r="F46">
        <v>28000000</v>
      </c>
      <c r="G46">
        <v>182000000</v>
      </c>
      <c r="H46">
        <v>119000000</v>
      </c>
      <c r="I46" t="s">
        <v>30</v>
      </c>
      <c r="J46" t="s">
        <v>36</v>
      </c>
      <c r="K46">
        <v>844666666.66666663</v>
      </c>
      <c r="L46">
        <v>932666666.66666675</v>
      </c>
      <c r="N46" t="s">
        <v>36</v>
      </c>
      <c r="O46" t="s">
        <v>16</v>
      </c>
      <c r="P46">
        <v>200000000</v>
      </c>
      <c r="Q46">
        <v>137000000</v>
      </c>
      <c r="R46">
        <v>2</v>
      </c>
      <c r="T46" t="s">
        <v>30</v>
      </c>
      <c r="U46" t="s">
        <v>36</v>
      </c>
      <c r="V46">
        <v>844666666.66666663</v>
      </c>
      <c r="W46">
        <v>932666666.66666675</v>
      </c>
      <c r="X46" t="s">
        <v>36</v>
      </c>
      <c r="Y46">
        <v>137000000</v>
      </c>
      <c r="Z46">
        <v>129500000</v>
      </c>
      <c r="AJ46" t="s">
        <v>31</v>
      </c>
      <c r="AK46" t="s">
        <v>8</v>
      </c>
      <c r="AL46">
        <v>7</v>
      </c>
      <c r="AM46">
        <v>5.2</v>
      </c>
      <c r="AN46">
        <v>67.532467532467535</v>
      </c>
      <c r="AP46">
        <v>61.673210510419814</v>
      </c>
      <c r="AQ46" t="s">
        <v>32</v>
      </c>
      <c r="AR46" t="s">
        <v>13</v>
      </c>
      <c r="AS46">
        <v>40.95240704181424</v>
      </c>
      <c r="AU46">
        <v>81.90481408362848</v>
      </c>
      <c r="AV46">
        <v>42.352667429148809</v>
      </c>
    </row>
    <row r="47" spans="3:58" x14ac:dyDescent="0.2">
      <c r="C47" t="s">
        <v>29</v>
      </c>
      <c r="D47" t="s">
        <v>9</v>
      </c>
      <c r="E47">
        <v>2</v>
      </c>
      <c r="F47">
        <v>210000000</v>
      </c>
      <c r="G47">
        <v>90000000</v>
      </c>
      <c r="H47">
        <v>255000000</v>
      </c>
      <c r="I47" t="s">
        <v>30</v>
      </c>
      <c r="J47" t="s">
        <v>36</v>
      </c>
      <c r="K47">
        <v>937666666.66666675</v>
      </c>
      <c r="N47" t="s">
        <v>36</v>
      </c>
      <c r="O47" t="s">
        <v>17</v>
      </c>
      <c r="P47">
        <v>240000000</v>
      </c>
      <c r="Q47">
        <v>157000000</v>
      </c>
      <c r="R47">
        <v>2</v>
      </c>
      <c r="T47" t="s">
        <v>30</v>
      </c>
      <c r="U47" t="s">
        <v>36</v>
      </c>
      <c r="V47">
        <v>937666666.66666675</v>
      </c>
      <c r="X47" t="s">
        <v>36</v>
      </c>
      <c r="Y47">
        <v>157000000</v>
      </c>
      <c r="AJ47" t="s">
        <v>31</v>
      </c>
      <c r="AK47" t="s">
        <v>8</v>
      </c>
      <c r="AL47">
        <v>8</v>
      </c>
      <c r="AM47">
        <v>4.8</v>
      </c>
      <c r="AN47">
        <v>55.813953488372093</v>
      </c>
      <c r="AQ47" t="s">
        <v>32</v>
      </c>
      <c r="AR47" t="s">
        <v>14</v>
      </c>
      <c r="AS47">
        <v>45.99723237152341</v>
      </c>
      <c r="AU47">
        <v>86.94963941333765</v>
      </c>
      <c r="AV47">
        <v>44.961327393985066</v>
      </c>
    </row>
    <row r="48" spans="3:58" x14ac:dyDescent="0.2">
      <c r="C48" t="s">
        <v>29</v>
      </c>
      <c r="D48" t="s">
        <v>9</v>
      </c>
      <c r="E48">
        <v>3</v>
      </c>
      <c r="F48">
        <v>300000000</v>
      </c>
      <c r="H48">
        <v>765000000</v>
      </c>
      <c r="I48" t="s">
        <v>30</v>
      </c>
      <c r="J48" t="s">
        <v>36</v>
      </c>
      <c r="K48">
        <v>1038666666.6666666</v>
      </c>
      <c r="N48" t="s">
        <v>36</v>
      </c>
      <c r="O48" t="s">
        <v>18</v>
      </c>
      <c r="P48">
        <v>200000000</v>
      </c>
      <c r="Q48">
        <v>129000000</v>
      </c>
      <c r="R48">
        <v>2</v>
      </c>
      <c r="T48" t="s">
        <v>30</v>
      </c>
      <c r="U48" t="s">
        <v>36</v>
      </c>
      <c r="V48">
        <v>1038666666.6666666</v>
      </c>
      <c r="X48" t="s">
        <v>36</v>
      </c>
      <c r="Y48">
        <v>129000000</v>
      </c>
      <c r="AJ48" t="s">
        <v>31</v>
      </c>
      <c r="AK48" t="s">
        <v>9</v>
      </c>
      <c r="AL48">
        <v>0</v>
      </c>
      <c r="AM48">
        <v>8.6</v>
      </c>
      <c r="AN48">
        <v>100</v>
      </c>
      <c r="AP48">
        <v>98.83720930232559</v>
      </c>
      <c r="AQ48" t="s">
        <v>32</v>
      </c>
      <c r="AR48" t="s">
        <v>15</v>
      </c>
      <c r="AS48">
        <v>44.996585967445185</v>
      </c>
      <c r="AU48">
        <v>85.948993009259425</v>
      </c>
      <c r="AV48">
        <v>44.443896949385966</v>
      </c>
    </row>
    <row r="49" spans="3:50" x14ac:dyDescent="0.2">
      <c r="C49" t="s">
        <v>29</v>
      </c>
      <c r="D49" t="s">
        <v>9</v>
      </c>
      <c r="E49">
        <v>6</v>
      </c>
      <c r="F49">
        <v>210000000</v>
      </c>
      <c r="H49">
        <v>225000000</v>
      </c>
      <c r="I49" t="s">
        <v>30</v>
      </c>
      <c r="J49" t="s">
        <v>36</v>
      </c>
      <c r="K49">
        <v>909666666.66666675</v>
      </c>
      <c r="N49" t="s">
        <v>36</v>
      </c>
      <c r="O49" t="s">
        <v>19</v>
      </c>
      <c r="P49">
        <v>190000000</v>
      </c>
      <c r="Q49">
        <v>95000000</v>
      </c>
      <c r="R49">
        <v>2</v>
      </c>
      <c r="T49" t="s">
        <v>30</v>
      </c>
      <c r="U49" t="s">
        <v>36</v>
      </c>
      <c r="V49">
        <v>909666666.66666675</v>
      </c>
      <c r="X49" t="s">
        <v>36</v>
      </c>
      <c r="Y49">
        <v>95000000</v>
      </c>
      <c r="AJ49" t="s">
        <v>31</v>
      </c>
      <c r="AK49" t="s">
        <v>9</v>
      </c>
      <c r="AL49">
        <v>1</v>
      </c>
      <c r="AM49">
        <v>8.4</v>
      </c>
      <c r="AN49">
        <v>97.674418604651166</v>
      </c>
      <c r="AP49">
        <v>102.83720930232558</v>
      </c>
      <c r="AQ49" t="s">
        <v>89</v>
      </c>
      <c r="AR49" t="s">
        <v>90</v>
      </c>
      <c r="AS49">
        <v>150.65696569454371</v>
      </c>
      <c r="AT49">
        <v>146.55116567588203</v>
      </c>
      <c r="AU49">
        <v>191.60937273635795</v>
      </c>
      <c r="AV49">
        <v>99.080476899988227</v>
      </c>
      <c r="AW49">
        <v>146.55116567588203</v>
      </c>
      <c r="AX49">
        <v>5.8187446540031154</v>
      </c>
    </row>
    <row r="50" spans="3:50" x14ac:dyDescent="0.2">
      <c r="C50" t="s">
        <v>29</v>
      </c>
      <c r="D50" t="s">
        <v>9</v>
      </c>
      <c r="E50">
        <v>7</v>
      </c>
      <c r="F50">
        <v>240000000</v>
      </c>
      <c r="H50">
        <v>240000000</v>
      </c>
      <c r="I50" t="s">
        <v>30</v>
      </c>
      <c r="J50" t="s">
        <v>37</v>
      </c>
      <c r="K50">
        <v>63821000</v>
      </c>
      <c r="L50">
        <v>106522750</v>
      </c>
      <c r="N50" t="s">
        <v>37</v>
      </c>
      <c r="O50" t="s">
        <v>20</v>
      </c>
      <c r="P50">
        <v>11000000</v>
      </c>
      <c r="Q50">
        <v>9874000</v>
      </c>
      <c r="R50">
        <v>1</v>
      </c>
      <c r="T50" t="s">
        <v>30</v>
      </c>
      <c r="U50" t="s">
        <v>37</v>
      </c>
      <c r="V50">
        <v>63821000</v>
      </c>
      <c r="W50">
        <v>106522750</v>
      </c>
      <c r="X50" t="s">
        <v>37</v>
      </c>
      <c r="Y50">
        <v>9874000</v>
      </c>
      <c r="Z50">
        <v>22420250</v>
      </c>
      <c r="AJ50" t="s">
        <v>31</v>
      </c>
      <c r="AK50" t="s">
        <v>9</v>
      </c>
      <c r="AL50">
        <v>2</v>
      </c>
      <c r="AM50">
        <v>8.1</v>
      </c>
      <c r="AN50">
        <v>107.99999999999999</v>
      </c>
      <c r="AP50">
        <v>100.25</v>
      </c>
      <c r="AQ50" t="s">
        <v>89</v>
      </c>
      <c r="AR50" t="s">
        <v>91</v>
      </c>
      <c r="AS50">
        <v>152.43520950121911</v>
      </c>
      <c r="AU50">
        <v>193.38761654303335</v>
      </c>
      <c r="AV50">
        <v>100</v>
      </c>
    </row>
    <row r="51" spans="3:50" x14ac:dyDescent="0.2">
      <c r="C51" t="s">
        <v>29</v>
      </c>
      <c r="D51" t="s">
        <v>9</v>
      </c>
      <c r="E51">
        <v>8</v>
      </c>
      <c r="F51">
        <v>240000000</v>
      </c>
      <c r="I51" t="s">
        <v>30</v>
      </c>
      <c r="J51" t="s">
        <v>37</v>
      </c>
      <c r="K51">
        <v>164937000</v>
      </c>
      <c r="N51" t="s">
        <v>37</v>
      </c>
      <c r="O51" t="s">
        <v>21</v>
      </c>
      <c r="P51">
        <v>48000000</v>
      </c>
      <c r="Q51">
        <v>30000000</v>
      </c>
      <c r="R51">
        <v>2</v>
      </c>
      <c r="T51" t="s">
        <v>30</v>
      </c>
      <c r="U51" t="s">
        <v>37</v>
      </c>
      <c r="V51">
        <v>164937000</v>
      </c>
      <c r="X51" t="s">
        <v>37</v>
      </c>
      <c r="Y51">
        <v>30000000</v>
      </c>
      <c r="AJ51" t="s">
        <v>31</v>
      </c>
      <c r="AK51" t="s">
        <v>9</v>
      </c>
      <c r="AL51">
        <v>3</v>
      </c>
      <c r="AM51">
        <v>7.4</v>
      </c>
      <c r="AN51">
        <v>92.5</v>
      </c>
      <c r="AP51">
        <v>232.04268292682929</v>
      </c>
      <c r="AQ51" t="s">
        <v>89</v>
      </c>
      <c r="AR51" t="s">
        <v>92</v>
      </c>
      <c r="AS51">
        <v>141.86874375388265</v>
      </c>
      <c r="AU51">
        <v>182.82115079569689</v>
      </c>
      <c r="AV51">
        <v>94.536120804309533</v>
      </c>
    </row>
    <row r="52" spans="3:50" x14ac:dyDescent="0.2">
      <c r="C52" t="s">
        <v>29</v>
      </c>
      <c r="D52" t="s">
        <v>10</v>
      </c>
      <c r="E52">
        <v>0</v>
      </c>
      <c r="F52">
        <v>1700000</v>
      </c>
      <c r="G52">
        <v>24300000</v>
      </c>
      <c r="H52">
        <v>13850000</v>
      </c>
      <c r="I52" t="s">
        <v>30</v>
      </c>
      <c r="J52" t="s">
        <v>37</v>
      </c>
      <c r="K52">
        <v>61238000</v>
      </c>
      <c r="N52" t="s">
        <v>37</v>
      </c>
      <c r="O52" t="s">
        <v>22</v>
      </c>
      <c r="P52">
        <v>17000000</v>
      </c>
      <c r="Q52">
        <v>16957000</v>
      </c>
      <c r="R52">
        <v>1</v>
      </c>
      <c r="T52" t="s">
        <v>30</v>
      </c>
      <c r="U52" t="s">
        <v>37</v>
      </c>
      <c r="V52">
        <v>61238000</v>
      </c>
      <c r="X52" t="s">
        <v>37</v>
      </c>
      <c r="Y52">
        <v>16957000</v>
      </c>
      <c r="AJ52" t="s">
        <v>31</v>
      </c>
      <c r="AK52" t="s">
        <v>9</v>
      </c>
      <c r="AL52">
        <v>6</v>
      </c>
      <c r="AM52">
        <v>5.0999999999999996</v>
      </c>
      <c r="AN52">
        <v>62.195121951219512</v>
      </c>
      <c r="AP52">
        <v>63.565093443142217</v>
      </c>
      <c r="AQ52" t="s">
        <v>89</v>
      </c>
      <c r="AR52" t="s">
        <v>93</v>
      </c>
      <c r="AS52">
        <v>141.24374375388265</v>
      </c>
      <c r="AU52">
        <v>182.19615079569689</v>
      </c>
      <c r="AV52">
        <v>94.212935684614479</v>
      </c>
    </row>
    <row r="53" spans="3:50" x14ac:dyDescent="0.2">
      <c r="C53" t="s">
        <v>29</v>
      </c>
      <c r="D53" t="s">
        <v>10</v>
      </c>
      <c r="E53">
        <v>1</v>
      </c>
      <c r="F53">
        <v>26000000</v>
      </c>
      <c r="G53">
        <v>94000000</v>
      </c>
      <c r="H53">
        <v>73000000</v>
      </c>
      <c r="I53" t="s">
        <v>30</v>
      </c>
      <c r="J53" t="s">
        <v>37</v>
      </c>
      <c r="K53">
        <v>136095000</v>
      </c>
      <c r="N53" t="s">
        <v>37</v>
      </c>
      <c r="O53" t="s">
        <v>23</v>
      </c>
      <c r="P53">
        <v>33000000</v>
      </c>
      <c r="Q53">
        <v>32850000</v>
      </c>
      <c r="R53">
        <v>1</v>
      </c>
      <c r="T53" t="s">
        <v>30</v>
      </c>
      <c r="U53" t="s">
        <v>37</v>
      </c>
      <c r="V53">
        <v>136095000</v>
      </c>
      <c r="X53" t="s">
        <v>37</v>
      </c>
      <c r="Y53">
        <v>32850000</v>
      </c>
      <c r="AJ53" t="s">
        <v>31</v>
      </c>
      <c r="AK53" t="s">
        <v>9</v>
      </c>
      <c r="AL53">
        <v>7</v>
      </c>
      <c r="AM53">
        <v>5</v>
      </c>
      <c r="AN53">
        <v>64.935064935064929</v>
      </c>
      <c r="AP53">
        <v>64.967532467532465</v>
      </c>
      <c r="AQ53" t="s">
        <v>135</v>
      </c>
      <c r="AR53" t="s">
        <v>135</v>
      </c>
      <c r="AS53">
        <v>188.73095080023961</v>
      </c>
    </row>
    <row r="54" spans="3:50" x14ac:dyDescent="0.2">
      <c r="C54" t="s">
        <v>29</v>
      </c>
      <c r="D54" t="s">
        <v>10</v>
      </c>
      <c r="E54">
        <v>2</v>
      </c>
      <c r="F54">
        <v>120000000</v>
      </c>
      <c r="G54">
        <v>70000000</v>
      </c>
      <c r="H54">
        <v>155000000</v>
      </c>
      <c r="AJ54" t="s">
        <v>31</v>
      </c>
      <c r="AK54" t="s">
        <v>9</v>
      </c>
      <c r="AL54">
        <v>8</v>
      </c>
      <c r="AM54">
        <v>5.2</v>
      </c>
      <c r="AN54">
        <v>65</v>
      </c>
    </row>
    <row r="55" spans="3:50" x14ac:dyDescent="0.2">
      <c r="C55" t="s">
        <v>29</v>
      </c>
      <c r="D55" t="s">
        <v>10</v>
      </c>
      <c r="E55">
        <v>3</v>
      </c>
      <c r="F55">
        <v>190000000</v>
      </c>
      <c r="H55">
        <v>585000000</v>
      </c>
      <c r="AJ55" t="s">
        <v>31</v>
      </c>
      <c r="AK55" t="s">
        <v>10</v>
      </c>
      <c r="AL55">
        <v>0</v>
      </c>
      <c r="AM55">
        <v>8.6</v>
      </c>
      <c r="AN55">
        <v>100</v>
      </c>
      <c r="AP55">
        <v>98.83720930232559</v>
      </c>
      <c r="AR55" t="s">
        <v>94</v>
      </c>
      <c r="AS55">
        <v>40.95240704181424</v>
      </c>
    </row>
    <row r="56" spans="3:50" x14ac:dyDescent="0.2">
      <c r="C56" t="s">
        <v>29</v>
      </c>
      <c r="D56" t="s">
        <v>10</v>
      </c>
      <c r="E56">
        <v>6</v>
      </c>
      <c r="F56">
        <v>200000000</v>
      </c>
      <c r="H56">
        <v>245000000</v>
      </c>
      <c r="AJ56" t="s">
        <v>31</v>
      </c>
      <c r="AK56" t="s">
        <v>10</v>
      </c>
      <c r="AL56">
        <v>1</v>
      </c>
      <c r="AM56">
        <v>8.4</v>
      </c>
      <c r="AN56">
        <v>97.674418604651166</v>
      </c>
      <c r="AP56">
        <v>102.17054263565892</v>
      </c>
      <c r="AR56" t="s">
        <v>95</v>
      </c>
      <c r="AS56">
        <v>193.38761654303335</v>
      </c>
    </row>
    <row r="57" spans="3:50" x14ac:dyDescent="0.2">
      <c r="C57" t="s">
        <v>29</v>
      </c>
      <c r="D57" t="s">
        <v>10</v>
      </c>
      <c r="E57">
        <v>7</v>
      </c>
      <c r="F57">
        <v>290000000</v>
      </c>
      <c r="H57">
        <v>265000000</v>
      </c>
      <c r="AJ57" t="s">
        <v>31</v>
      </c>
      <c r="AK57" t="s">
        <v>10</v>
      </c>
      <c r="AL57">
        <v>2</v>
      </c>
      <c r="AM57">
        <v>8</v>
      </c>
      <c r="AN57">
        <v>106.66666666666667</v>
      </c>
      <c r="AP57">
        <v>99.583333333333343</v>
      </c>
    </row>
    <row r="58" spans="3:50" x14ac:dyDescent="0.2">
      <c r="C58" t="s">
        <v>29</v>
      </c>
      <c r="D58" t="s">
        <v>10</v>
      </c>
      <c r="E58">
        <v>8</v>
      </c>
      <c r="F58">
        <v>240000000</v>
      </c>
      <c r="AJ58" t="s">
        <v>31</v>
      </c>
      <c r="AK58" t="s">
        <v>10</v>
      </c>
      <c r="AL58">
        <v>3</v>
      </c>
      <c r="AM58">
        <v>7.4</v>
      </c>
      <c r="AN58">
        <v>92.5</v>
      </c>
      <c r="AP58">
        <v>230.21341463414635</v>
      </c>
    </row>
    <row r="59" spans="3:50" x14ac:dyDescent="0.2">
      <c r="C59" t="s">
        <v>29</v>
      </c>
      <c r="D59" t="s">
        <v>11</v>
      </c>
      <c r="E59">
        <v>0</v>
      </c>
      <c r="F59">
        <v>1700000</v>
      </c>
      <c r="G59">
        <v>24300000</v>
      </c>
      <c r="H59">
        <v>13850000</v>
      </c>
      <c r="AJ59" t="s">
        <v>31</v>
      </c>
      <c r="AK59" t="s">
        <v>10</v>
      </c>
      <c r="AL59">
        <v>6</v>
      </c>
      <c r="AM59">
        <v>5</v>
      </c>
      <c r="AN59">
        <v>60.975609756097569</v>
      </c>
      <c r="AP59">
        <v>61.656636046879953</v>
      </c>
    </row>
    <row r="60" spans="3:50" x14ac:dyDescent="0.2">
      <c r="C60" t="s">
        <v>29</v>
      </c>
      <c r="D60" t="s">
        <v>11</v>
      </c>
      <c r="E60">
        <v>1</v>
      </c>
      <c r="F60">
        <v>26000000</v>
      </c>
      <c r="G60">
        <v>47000000</v>
      </c>
      <c r="H60">
        <v>49500000</v>
      </c>
      <c r="AJ60" t="s">
        <v>31</v>
      </c>
      <c r="AK60" t="s">
        <v>10</v>
      </c>
      <c r="AL60">
        <v>7</v>
      </c>
      <c r="AM60">
        <v>4.8</v>
      </c>
      <c r="AN60">
        <v>62.337662337662337</v>
      </c>
      <c r="AP60">
        <v>61.793831168831176</v>
      </c>
    </row>
    <row r="61" spans="3:50" x14ac:dyDescent="0.2">
      <c r="C61" t="s">
        <v>29</v>
      </c>
      <c r="D61" t="s">
        <v>11</v>
      </c>
      <c r="E61">
        <v>2</v>
      </c>
      <c r="F61">
        <v>73000000</v>
      </c>
      <c r="G61">
        <v>197000000</v>
      </c>
      <c r="H61">
        <v>171500000</v>
      </c>
      <c r="AJ61" t="s">
        <v>31</v>
      </c>
      <c r="AK61" t="s">
        <v>10</v>
      </c>
      <c r="AL61">
        <v>8</v>
      </c>
      <c r="AM61">
        <v>4.9000000000000004</v>
      </c>
      <c r="AN61">
        <v>61.250000000000007</v>
      </c>
    </row>
    <row r="62" spans="3:50" x14ac:dyDescent="0.2">
      <c r="C62" t="s">
        <v>29</v>
      </c>
      <c r="D62" t="s">
        <v>11</v>
      </c>
      <c r="E62">
        <v>3</v>
      </c>
      <c r="F62">
        <v>270000000</v>
      </c>
      <c r="H62">
        <v>735000000</v>
      </c>
      <c r="AJ62" t="s">
        <v>31</v>
      </c>
      <c r="AK62" t="s">
        <v>11</v>
      </c>
      <c r="AL62">
        <v>0</v>
      </c>
      <c r="AM62">
        <v>8.6</v>
      </c>
      <c r="AN62">
        <v>100</v>
      </c>
      <c r="AP62">
        <v>99.418604651162795</v>
      </c>
    </row>
    <row r="63" spans="3:50" x14ac:dyDescent="0.2">
      <c r="C63" t="s">
        <v>29</v>
      </c>
      <c r="D63" t="s">
        <v>11</v>
      </c>
      <c r="E63">
        <v>6</v>
      </c>
      <c r="F63">
        <v>220000000</v>
      </c>
      <c r="H63">
        <v>240000000</v>
      </c>
      <c r="AJ63" t="s">
        <v>31</v>
      </c>
      <c r="AK63" t="s">
        <v>11</v>
      </c>
      <c r="AL63">
        <v>1</v>
      </c>
      <c r="AM63">
        <v>8.5</v>
      </c>
      <c r="AN63">
        <v>98.83720930232559</v>
      </c>
      <c r="AP63">
        <v>103.41860465116278</v>
      </c>
    </row>
    <row r="64" spans="3:50" x14ac:dyDescent="0.2">
      <c r="C64" t="s">
        <v>29</v>
      </c>
      <c r="D64" t="s">
        <v>11</v>
      </c>
      <c r="E64">
        <v>7</v>
      </c>
      <c r="F64">
        <v>260000000</v>
      </c>
      <c r="H64">
        <v>265000000</v>
      </c>
      <c r="AJ64" t="s">
        <v>31</v>
      </c>
      <c r="AK64" t="s">
        <v>11</v>
      </c>
      <c r="AL64">
        <v>2</v>
      </c>
      <c r="AM64">
        <v>8.1</v>
      </c>
      <c r="AN64">
        <v>107.99999999999999</v>
      </c>
      <c r="AP64">
        <v>100.25</v>
      </c>
    </row>
    <row r="65" spans="3:42" x14ac:dyDescent="0.2">
      <c r="C65" t="s">
        <v>29</v>
      </c>
      <c r="D65" t="s">
        <v>11</v>
      </c>
      <c r="E65">
        <v>8</v>
      </c>
      <c r="F65">
        <v>270000000</v>
      </c>
      <c r="AJ65" t="s">
        <v>31</v>
      </c>
      <c r="AK65" t="s">
        <v>11</v>
      </c>
      <c r="AL65">
        <v>3</v>
      </c>
      <c r="AM65">
        <v>7.4</v>
      </c>
      <c r="AN65">
        <v>92.5</v>
      </c>
      <c r="AP65">
        <v>228.38414634146343</v>
      </c>
    </row>
    <row r="66" spans="3:42" x14ac:dyDescent="0.2">
      <c r="C66" t="s">
        <v>29</v>
      </c>
      <c r="D66" t="s">
        <v>12</v>
      </c>
      <c r="E66">
        <v>0</v>
      </c>
      <c r="F66">
        <v>900000</v>
      </c>
      <c r="G66">
        <v>-760000</v>
      </c>
      <c r="H66">
        <v>520000</v>
      </c>
      <c r="AJ66" t="s">
        <v>31</v>
      </c>
      <c r="AK66" t="s">
        <v>11</v>
      </c>
      <c r="AL66">
        <v>6</v>
      </c>
      <c r="AM66">
        <v>4.9000000000000004</v>
      </c>
      <c r="AN66">
        <v>59.756097560975618</v>
      </c>
      <c r="AP66">
        <v>61.046879949318978</v>
      </c>
    </row>
    <row r="67" spans="3:42" x14ac:dyDescent="0.2">
      <c r="C67" t="s">
        <v>29</v>
      </c>
      <c r="D67" t="s">
        <v>12</v>
      </c>
      <c r="E67">
        <v>1</v>
      </c>
      <c r="F67">
        <v>140000</v>
      </c>
      <c r="G67">
        <v>27860000</v>
      </c>
      <c r="H67">
        <v>14070000</v>
      </c>
      <c r="AJ67" t="s">
        <v>31</v>
      </c>
      <c r="AK67" t="s">
        <v>11</v>
      </c>
      <c r="AL67">
        <v>7</v>
      </c>
      <c r="AM67">
        <v>4.8</v>
      </c>
      <c r="AN67">
        <v>62.337662337662337</v>
      </c>
      <c r="AP67">
        <v>60.543831168831169</v>
      </c>
    </row>
    <row r="68" spans="3:42" x14ac:dyDescent="0.2">
      <c r="C68" t="s">
        <v>29</v>
      </c>
      <c r="D68" t="s">
        <v>12</v>
      </c>
      <c r="E68">
        <v>2</v>
      </c>
      <c r="F68">
        <v>28000000</v>
      </c>
      <c r="G68">
        <v>-9000000</v>
      </c>
      <c r="H68">
        <v>23500000</v>
      </c>
      <c r="AJ68" t="s">
        <v>31</v>
      </c>
      <c r="AK68" t="s">
        <v>11</v>
      </c>
      <c r="AL68">
        <v>8</v>
      </c>
      <c r="AM68">
        <v>4.7</v>
      </c>
      <c r="AN68">
        <v>58.75</v>
      </c>
    </row>
    <row r="69" spans="3:42" x14ac:dyDescent="0.2">
      <c r="C69" t="s">
        <v>29</v>
      </c>
      <c r="D69" t="s">
        <v>12</v>
      </c>
      <c r="E69">
        <v>3</v>
      </c>
      <c r="F69">
        <v>19000000</v>
      </c>
      <c r="H69">
        <v>38400000</v>
      </c>
      <c r="AJ69" t="s">
        <v>32</v>
      </c>
      <c r="AK69" t="s">
        <v>12</v>
      </c>
      <c r="AL69">
        <v>0</v>
      </c>
      <c r="AM69">
        <v>8.6</v>
      </c>
      <c r="AN69">
        <v>100</v>
      </c>
      <c r="AP69">
        <v>97.674418604651152</v>
      </c>
    </row>
    <row r="70" spans="3:42" x14ac:dyDescent="0.2">
      <c r="C70" t="s">
        <v>29</v>
      </c>
      <c r="D70" t="s">
        <v>12</v>
      </c>
      <c r="E70">
        <v>6</v>
      </c>
      <c r="F70">
        <v>6600000</v>
      </c>
      <c r="H70">
        <v>7800000</v>
      </c>
      <c r="AJ70" t="s">
        <v>32</v>
      </c>
      <c r="AK70" t="s">
        <v>12</v>
      </c>
      <c r="AL70">
        <v>1</v>
      </c>
      <c r="AM70">
        <v>8.1999999999999993</v>
      </c>
      <c r="AN70">
        <v>95.348837209302317</v>
      </c>
      <c r="AP70">
        <v>99.674418604651152</v>
      </c>
    </row>
    <row r="71" spans="3:42" x14ac:dyDescent="0.2">
      <c r="C71" t="s">
        <v>29</v>
      </c>
      <c r="D71" t="s">
        <v>12</v>
      </c>
      <c r="E71">
        <v>7</v>
      </c>
      <c r="F71">
        <v>9000000</v>
      </c>
      <c r="H71">
        <v>10000000</v>
      </c>
      <c r="AJ71" t="s">
        <v>32</v>
      </c>
      <c r="AK71" t="s">
        <v>12</v>
      </c>
      <c r="AL71">
        <v>2</v>
      </c>
      <c r="AM71">
        <v>7.8</v>
      </c>
      <c r="AN71">
        <v>104</v>
      </c>
      <c r="AP71">
        <v>98.875</v>
      </c>
    </row>
    <row r="72" spans="3:42" x14ac:dyDescent="0.2">
      <c r="C72" t="s">
        <v>29</v>
      </c>
      <c r="D72" t="s">
        <v>12</v>
      </c>
      <c r="E72">
        <v>8</v>
      </c>
      <c r="F72">
        <v>11000000</v>
      </c>
      <c r="AJ72" t="s">
        <v>32</v>
      </c>
      <c r="AK72" t="s">
        <v>12</v>
      </c>
      <c r="AL72">
        <v>3</v>
      </c>
      <c r="AM72">
        <v>7.5</v>
      </c>
      <c r="AN72">
        <v>93.75</v>
      </c>
      <c r="AP72">
        <v>266.84451219512198</v>
      </c>
    </row>
    <row r="73" spans="3:42" x14ac:dyDescent="0.2">
      <c r="C73" t="s">
        <v>29</v>
      </c>
      <c r="D73" t="s">
        <v>13</v>
      </c>
      <c r="E73">
        <v>0</v>
      </c>
      <c r="F73">
        <v>900000</v>
      </c>
      <c r="G73">
        <v>-885000</v>
      </c>
      <c r="H73">
        <v>457500</v>
      </c>
      <c r="AJ73" t="s">
        <v>32</v>
      </c>
      <c r="AK73" t="s">
        <v>12</v>
      </c>
      <c r="AL73">
        <v>6</v>
      </c>
      <c r="AM73">
        <v>6.9</v>
      </c>
      <c r="AN73">
        <v>84.146341463414643</v>
      </c>
      <c r="AP73">
        <v>86.229014887551472</v>
      </c>
    </row>
    <row r="74" spans="3:42" x14ac:dyDescent="0.2">
      <c r="C74" t="s">
        <v>29</v>
      </c>
      <c r="D74" t="s">
        <v>13</v>
      </c>
      <c r="E74">
        <v>1</v>
      </c>
      <c r="F74">
        <v>15000</v>
      </c>
      <c r="G74">
        <v>93985000</v>
      </c>
      <c r="H74">
        <v>47007500</v>
      </c>
      <c r="AJ74" t="s">
        <v>32</v>
      </c>
      <c r="AK74" t="s">
        <v>12</v>
      </c>
      <c r="AL74">
        <v>7</v>
      </c>
      <c r="AM74">
        <v>6.8</v>
      </c>
      <c r="AN74">
        <v>88.311688311688314</v>
      </c>
      <c r="AP74">
        <v>86.655844155844164</v>
      </c>
    </row>
    <row r="75" spans="3:42" x14ac:dyDescent="0.2">
      <c r="C75" t="s">
        <v>29</v>
      </c>
      <c r="D75" t="s">
        <v>13</v>
      </c>
      <c r="E75">
        <v>2</v>
      </c>
      <c r="F75">
        <v>94000000</v>
      </c>
      <c r="G75">
        <v>-79000000</v>
      </c>
      <c r="H75">
        <v>54500000</v>
      </c>
      <c r="AJ75" t="s">
        <v>32</v>
      </c>
      <c r="AK75" t="s">
        <v>12</v>
      </c>
      <c r="AL75">
        <v>8</v>
      </c>
      <c r="AM75">
        <v>6.8</v>
      </c>
      <c r="AN75">
        <v>85</v>
      </c>
    </row>
    <row r="76" spans="3:42" x14ac:dyDescent="0.2">
      <c r="C76" t="s">
        <v>29</v>
      </c>
      <c r="D76" t="s">
        <v>13</v>
      </c>
      <c r="E76">
        <v>3</v>
      </c>
      <c r="F76">
        <v>15000000</v>
      </c>
      <c r="H76">
        <v>32400000</v>
      </c>
      <c r="AJ76" t="s">
        <v>32</v>
      </c>
      <c r="AK76" t="s">
        <v>13</v>
      </c>
      <c r="AL76">
        <v>0</v>
      </c>
      <c r="AM76">
        <v>8.6</v>
      </c>
      <c r="AN76">
        <v>100</v>
      </c>
      <c r="AP76">
        <v>98.255813953488371</v>
      </c>
    </row>
    <row r="77" spans="3:42" x14ac:dyDescent="0.2">
      <c r="C77" t="s">
        <v>29</v>
      </c>
      <c r="D77" t="s">
        <v>13</v>
      </c>
      <c r="E77">
        <v>6</v>
      </c>
      <c r="F77">
        <v>6600000</v>
      </c>
      <c r="H77">
        <v>7800000</v>
      </c>
      <c r="AJ77" t="s">
        <v>32</v>
      </c>
      <c r="AK77" t="s">
        <v>13</v>
      </c>
      <c r="AL77">
        <v>1</v>
      </c>
      <c r="AM77">
        <v>8.3000000000000007</v>
      </c>
      <c r="AN77">
        <v>96.511627906976756</v>
      </c>
      <c r="AP77">
        <v>101.58914728682171</v>
      </c>
    </row>
    <row r="78" spans="3:42" x14ac:dyDescent="0.2">
      <c r="C78" t="s">
        <v>29</v>
      </c>
      <c r="D78" t="s">
        <v>13</v>
      </c>
      <c r="E78">
        <v>7</v>
      </c>
      <c r="F78">
        <v>9000000</v>
      </c>
      <c r="H78">
        <v>12000000</v>
      </c>
      <c r="AJ78" t="s">
        <v>32</v>
      </c>
      <c r="AK78" t="s">
        <v>13</v>
      </c>
      <c r="AL78">
        <v>2</v>
      </c>
      <c r="AM78">
        <v>8</v>
      </c>
      <c r="AN78">
        <v>106.66666666666667</v>
      </c>
      <c r="AP78">
        <v>100.20833333333334</v>
      </c>
    </row>
    <row r="79" spans="3:42" x14ac:dyDescent="0.2">
      <c r="C79" t="s">
        <v>29</v>
      </c>
      <c r="D79" t="s">
        <v>13</v>
      </c>
      <c r="E79">
        <v>8</v>
      </c>
      <c r="F79">
        <v>15000000</v>
      </c>
      <c r="AJ79" t="s">
        <v>32</v>
      </c>
      <c r="AK79" t="s">
        <v>13</v>
      </c>
      <c r="AL79">
        <v>3</v>
      </c>
      <c r="AM79">
        <v>7.5</v>
      </c>
      <c r="AN79">
        <v>93.75</v>
      </c>
      <c r="AP79">
        <v>275.99085365853659</v>
      </c>
    </row>
    <row r="80" spans="3:42" x14ac:dyDescent="0.2">
      <c r="C80" t="s">
        <v>29</v>
      </c>
      <c r="D80" t="s">
        <v>14</v>
      </c>
      <c r="E80">
        <v>0</v>
      </c>
      <c r="F80">
        <v>900000</v>
      </c>
      <c r="G80">
        <v>-890000</v>
      </c>
      <c r="H80">
        <v>455000</v>
      </c>
      <c r="AJ80" t="s">
        <v>32</v>
      </c>
      <c r="AK80" t="s">
        <v>13</v>
      </c>
      <c r="AL80">
        <v>6</v>
      </c>
      <c r="AM80">
        <v>7.4</v>
      </c>
      <c r="AN80">
        <v>90.24390243902441</v>
      </c>
      <c r="AP80">
        <v>91.875197972758954</v>
      </c>
    </row>
    <row r="81" spans="3:42" x14ac:dyDescent="0.2">
      <c r="C81" t="s">
        <v>29</v>
      </c>
      <c r="D81" t="s">
        <v>14</v>
      </c>
      <c r="E81">
        <v>1</v>
      </c>
      <c r="F81">
        <v>10000</v>
      </c>
      <c r="G81">
        <v>86990000</v>
      </c>
      <c r="H81">
        <v>43505000</v>
      </c>
      <c r="AJ81" t="s">
        <v>32</v>
      </c>
      <c r="AK81" t="s">
        <v>13</v>
      </c>
      <c r="AL81">
        <v>7</v>
      </c>
      <c r="AM81">
        <v>7.2</v>
      </c>
      <c r="AN81">
        <v>93.506493506493499</v>
      </c>
      <c r="AP81">
        <v>91.128246753246742</v>
      </c>
    </row>
    <row r="82" spans="3:42" x14ac:dyDescent="0.2">
      <c r="C82" t="s">
        <v>29</v>
      </c>
      <c r="D82" t="s">
        <v>14</v>
      </c>
      <c r="E82">
        <v>2</v>
      </c>
      <c r="F82">
        <v>87000000</v>
      </c>
      <c r="G82">
        <v>-76000000</v>
      </c>
      <c r="H82">
        <v>49000000</v>
      </c>
      <c r="AJ82" t="s">
        <v>32</v>
      </c>
      <c r="AK82" t="s">
        <v>13</v>
      </c>
      <c r="AL82">
        <v>8</v>
      </c>
      <c r="AM82">
        <v>7.1</v>
      </c>
      <c r="AN82">
        <v>88.75</v>
      </c>
    </row>
    <row r="83" spans="3:42" x14ac:dyDescent="0.2">
      <c r="C83" t="s">
        <v>29</v>
      </c>
      <c r="D83" t="s">
        <v>14</v>
      </c>
      <c r="E83">
        <v>3</v>
      </c>
      <c r="F83">
        <v>11000000</v>
      </c>
      <c r="H83">
        <v>24450000</v>
      </c>
      <c r="AJ83" t="s">
        <v>32</v>
      </c>
      <c r="AK83" t="s">
        <v>14</v>
      </c>
      <c r="AL83">
        <v>0</v>
      </c>
      <c r="AM83">
        <v>8.6</v>
      </c>
      <c r="AN83">
        <v>100</v>
      </c>
      <c r="AP83">
        <v>97.674418604651152</v>
      </c>
    </row>
    <row r="84" spans="3:42" x14ac:dyDescent="0.2">
      <c r="C84" t="s">
        <v>29</v>
      </c>
      <c r="D84" t="s">
        <v>14</v>
      </c>
      <c r="E84">
        <v>6</v>
      </c>
      <c r="F84">
        <v>5300000</v>
      </c>
      <c r="H84">
        <v>6900000</v>
      </c>
      <c r="AJ84" t="s">
        <v>32</v>
      </c>
      <c r="AK84" t="s">
        <v>14</v>
      </c>
      <c r="AL84">
        <v>1</v>
      </c>
      <c r="AM84">
        <v>8.1999999999999993</v>
      </c>
      <c r="AN84">
        <v>95.348837209302317</v>
      </c>
      <c r="AP84">
        <v>100.34108527131784</v>
      </c>
    </row>
    <row r="85" spans="3:42" x14ac:dyDescent="0.2">
      <c r="C85" t="s">
        <v>29</v>
      </c>
      <c r="D85" t="s">
        <v>14</v>
      </c>
      <c r="E85">
        <v>7</v>
      </c>
      <c r="F85">
        <v>8500000</v>
      </c>
      <c r="H85">
        <v>9750000</v>
      </c>
      <c r="AJ85" t="s">
        <v>32</v>
      </c>
      <c r="AK85" t="s">
        <v>14</v>
      </c>
      <c r="AL85">
        <v>2</v>
      </c>
      <c r="AM85">
        <v>7.9</v>
      </c>
      <c r="AN85">
        <v>105.33333333333334</v>
      </c>
      <c r="AP85">
        <v>99.541666666666671</v>
      </c>
    </row>
    <row r="86" spans="3:42" x14ac:dyDescent="0.2">
      <c r="C86" t="s">
        <v>29</v>
      </c>
      <c r="D86" t="s">
        <v>14</v>
      </c>
      <c r="E86">
        <v>8</v>
      </c>
      <c r="F86">
        <v>11000000</v>
      </c>
      <c r="AJ86" t="s">
        <v>32</v>
      </c>
      <c r="AK86" t="s">
        <v>14</v>
      </c>
      <c r="AL86">
        <v>3</v>
      </c>
      <c r="AM86">
        <v>7.5</v>
      </c>
      <c r="AN86">
        <v>93.75</v>
      </c>
      <c r="AP86">
        <v>275.99085365853659</v>
      </c>
    </row>
    <row r="87" spans="3:42" x14ac:dyDescent="0.2">
      <c r="C87" t="s">
        <v>29</v>
      </c>
      <c r="D87" t="s">
        <v>15</v>
      </c>
      <c r="E87">
        <v>0</v>
      </c>
      <c r="F87">
        <v>900000</v>
      </c>
      <c r="G87">
        <v>-894000</v>
      </c>
      <c r="H87">
        <v>453000</v>
      </c>
      <c r="AJ87" t="s">
        <v>32</v>
      </c>
      <c r="AK87" t="s">
        <v>14</v>
      </c>
      <c r="AL87">
        <v>6</v>
      </c>
      <c r="AM87">
        <v>7.4</v>
      </c>
      <c r="AN87">
        <v>90.24390243902441</v>
      </c>
      <c r="AP87">
        <v>91.225847323408317</v>
      </c>
    </row>
    <row r="88" spans="3:42" x14ac:dyDescent="0.2">
      <c r="C88" t="s">
        <v>29</v>
      </c>
      <c r="D88" t="s">
        <v>15</v>
      </c>
      <c r="E88">
        <v>1</v>
      </c>
      <c r="F88">
        <v>6000</v>
      </c>
      <c r="G88">
        <v>108994000</v>
      </c>
      <c r="H88">
        <v>54503000</v>
      </c>
      <c r="AJ88" t="s">
        <v>32</v>
      </c>
      <c r="AK88" t="s">
        <v>14</v>
      </c>
      <c r="AL88">
        <v>7</v>
      </c>
      <c r="AM88">
        <v>7.1</v>
      </c>
      <c r="AN88">
        <v>92.20779220779221</v>
      </c>
      <c r="AP88">
        <v>89.228896103896105</v>
      </c>
    </row>
    <row r="89" spans="3:42" x14ac:dyDescent="0.2">
      <c r="C89" t="s">
        <v>29</v>
      </c>
      <c r="D89" t="s">
        <v>15</v>
      </c>
      <c r="E89">
        <v>2</v>
      </c>
      <c r="F89">
        <v>109000000</v>
      </c>
      <c r="G89">
        <v>-96000000</v>
      </c>
      <c r="H89">
        <v>61000000</v>
      </c>
      <c r="AJ89" t="s">
        <v>32</v>
      </c>
      <c r="AK89" t="s">
        <v>14</v>
      </c>
      <c r="AL89">
        <v>8</v>
      </c>
      <c r="AM89">
        <v>6.9</v>
      </c>
      <c r="AN89">
        <v>86.25</v>
      </c>
    </row>
    <row r="90" spans="3:42" x14ac:dyDescent="0.2">
      <c r="C90" t="s">
        <v>29</v>
      </c>
      <c r="D90" t="s">
        <v>15</v>
      </c>
      <c r="E90">
        <v>3</v>
      </c>
      <c r="F90">
        <v>13000000</v>
      </c>
      <c r="H90">
        <v>42000000</v>
      </c>
      <c r="AJ90" t="s">
        <v>32</v>
      </c>
      <c r="AK90" t="s">
        <v>15</v>
      </c>
      <c r="AL90">
        <v>0</v>
      </c>
      <c r="AM90">
        <v>8.6</v>
      </c>
      <c r="AN90">
        <v>100</v>
      </c>
      <c r="AP90">
        <v>99.418604651162795</v>
      </c>
    </row>
    <row r="91" spans="3:42" x14ac:dyDescent="0.2">
      <c r="C91" t="s">
        <v>29</v>
      </c>
      <c r="D91" t="s">
        <v>15</v>
      </c>
      <c r="E91">
        <v>6</v>
      </c>
      <c r="F91">
        <v>15000000</v>
      </c>
      <c r="H91">
        <v>15500000</v>
      </c>
      <c r="AJ91" t="s">
        <v>32</v>
      </c>
      <c r="AK91" t="s">
        <v>15</v>
      </c>
      <c r="AL91">
        <v>1</v>
      </c>
      <c r="AM91">
        <v>8.5</v>
      </c>
      <c r="AN91">
        <v>98.83720930232559</v>
      </c>
      <c r="AP91">
        <v>102.08527131782947</v>
      </c>
    </row>
    <row r="92" spans="3:42" x14ac:dyDescent="0.2">
      <c r="C92" t="s">
        <v>29</v>
      </c>
      <c r="D92" t="s">
        <v>15</v>
      </c>
      <c r="E92">
        <v>7</v>
      </c>
      <c r="F92">
        <v>16000000</v>
      </c>
      <c r="H92">
        <v>20500000</v>
      </c>
      <c r="AJ92" t="s">
        <v>32</v>
      </c>
      <c r="AK92" t="s">
        <v>15</v>
      </c>
      <c r="AL92">
        <v>2</v>
      </c>
      <c r="AM92">
        <v>7.9</v>
      </c>
      <c r="AN92">
        <v>105.33333333333334</v>
      </c>
      <c r="AP92">
        <v>99.541666666666671</v>
      </c>
    </row>
    <row r="93" spans="3:42" x14ac:dyDescent="0.2">
      <c r="C93" t="s">
        <v>29</v>
      </c>
      <c r="D93" t="s">
        <v>15</v>
      </c>
      <c r="E93">
        <v>8</v>
      </c>
      <c r="F93">
        <v>25000000</v>
      </c>
      <c r="I93" t="s">
        <v>54</v>
      </c>
      <c r="AJ93" t="s">
        <v>32</v>
      </c>
      <c r="AK93" t="s">
        <v>15</v>
      </c>
      <c r="AL93">
        <v>3</v>
      </c>
      <c r="AM93">
        <v>7.5</v>
      </c>
      <c r="AN93">
        <v>93.75</v>
      </c>
      <c r="AP93">
        <v>274.16158536585368</v>
      </c>
    </row>
    <row r="94" spans="3:42" x14ac:dyDescent="0.2">
      <c r="C94" t="s">
        <v>30</v>
      </c>
      <c r="D94" t="s">
        <v>16</v>
      </c>
      <c r="E94">
        <v>0</v>
      </c>
      <c r="F94">
        <v>1333333.3333333333</v>
      </c>
      <c r="G94">
        <v>14666666.666666666</v>
      </c>
      <c r="H94">
        <v>8666666.666666666</v>
      </c>
      <c r="I94">
        <v>2123333.333333333</v>
      </c>
      <c r="AJ94" t="s">
        <v>32</v>
      </c>
      <c r="AK94" t="s">
        <v>15</v>
      </c>
      <c r="AL94">
        <v>6</v>
      </c>
      <c r="AM94">
        <v>7.3</v>
      </c>
      <c r="AN94">
        <v>89.024390243902445</v>
      </c>
      <c r="AP94">
        <v>89.966740576496676</v>
      </c>
    </row>
    <row r="95" spans="3:42" x14ac:dyDescent="0.2">
      <c r="C95" t="s">
        <v>30</v>
      </c>
      <c r="D95" t="s">
        <v>16</v>
      </c>
      <c r="E95">
        <v>1</v>
      </c>
      <c r="F95">
        <v>16000000</v>
      </c>
      <c r="G95">
        <v>47000000</v>
      </c>
      <c r="H95">
        <v>39500000</v>
      </c>
      <c r="I95">
        <v>16026000</v>
      </c>
      <c r="AJ95" t="s">
        <v>32</v>
      </c>
      <c r="AK95" t="s">
        <v>15</v>
      </c>
      <c r="AL95">
        <v>7</v>
      </c>
      <c r="AM95">
        <v>7</v>
      </c>
      <c r="AN95">
        <v>90.909090909090907</v>
      </c>
      <c r="AP95">
        <v>89.829545454545453</v>
      </c>
    </row>
    <row r="96" spans="3:42" x14ac:dyDescent="0.2">
      <c r="C96" t="s">
        <v>30</v>
      </c>
      <c r="D96" t="s">
        <v>16</v>
      </c>
      <c r="E96">
        <v>2</v>
      </c>
      <c r="F96">
        <v>63000000</v>
      </c>
      <c r="G96">
        <v>137000000</v>
      </c>
      <c r="H96">
        <v>131500000</v>
      </c>
      <c r="I96">
        <v>72900000</v>
      </c>
      <c r="AJ96" t="s">
        <v>32</v>
      </c>
      <c r="AK96" t="s">
        <v>15</v>
      </c>
      <c r="AL96">
        <v>8</v>
      </c>
      <c r="AM96">
        <v>7.1</v>
      </c>
      <c r="AN96">
        <v>88.75</v>
      </c>
    </row>
    <row r="97" spans="3:42" x14ac:dyDescent="0.2">
      <c r="C97" t="s">
        <v>30</v>
      </c>
      <c r="D97" t="s">
        <v>16</v>
      </c>
      <c r="E97">
        <v>3</v>
      </c>
      <c r="F97">
        <v>200000000</v>
      </c>
      <c r="H97">
        <v>465000000</v>
      </c>
      <c r="I97">
        <v>209000000</v>
      </c>
      <c r="AJ97" t="s">
        <v>130</v>
      </c>
      <c r="AK97" t="s">
        <v>90</v>
      </c>
      <c r="AL97">
        <v>0</v>
      </c>
      <c r="AM97">
        <v>8.6</v>
      </c>
      <c r="AN97">
        <v>100</v>
      </c>
      <c r="AP97">
        <v>98.255813953488371</v>
      </c>
    </row>
    <row r="98" spans="3:42" x14ac:dyDescent="0.2">
      <c r="C98" t="s">
        <v>30</v>
      </c>
      <c r="D98" t="s">
        <v>16</v>
      </c>
      <c r="E98">
        <v>6</v>
      </c>
      <c r="F98">
        <v>110000000</v>
      </c>
      <c r="H98">
        <v>95000000</v>
      </c>
      <c r="I98">
        <v>121000000</v>
      </c>
      <c r="AJ98" t="s">
        <v>130</v>
      </c>
      <c r="AK98" t="s">
        <v>90</v>
      </c>
      <c r="AL98">
        <v>1</v>
      </c>
      <c r="AM98">
        <v>8.3000000000000007</v>
      </c>
      <c r="AN98">
        <v>96.511627906976756</v>
      </c>
      <c r="AP98">
        <v>98.255813953488371</v>
      </c>
    </row>
    <row r="99" spans="3:42" x14ac:dyDescent="0.2">
      <c r="C99" t="s">
        <v>30</v>
      </c>
      <c r="D99" t="s">
        <v>16</v>
      </c>
      <c r="E99">
        <v>7</v>
      </c>
      <c r="F99">
        <v>80000000</v>
      </c>
      <c r="H99">
        <v>105000000</v>
      </c>
      <c r="I99">
        <v>89000000</v>
      </c>
      <c r="AJ99" t="s">
        <v>130</v>
      </c>
      <c r="AK99" t="s">
        <v>90</v>
      </c>
      <c r="AL99">
        <v>2</v>
      </c>
      <c r="AM99">
        <v>7.5</v>
      </c>
      <c r="AN99">
        <v>100</v>
      </c>
      <c r="AP99">
        <v>92.5</v>
      </c>
    </row>
    <row r="100" spans="3:42" x14ac:dyDescent="0.2">
      <c r="C100" t="s">
        <v>30</v>
      </c>
      <c r="D100" t="s">
        <v>16</v>
      </c>
      <c r="E100">
        <v>8</v>
      </c>
      <c r="F100">
        <v>130000000</v>
      </c>
      <c r="I100">
        <v>139000000</v>
      </c>
      <c r="AJ100" t="s">
        <v>130</v>
      </c>
      <c r="AK100" t="s">
        <v>90</v>
      </c>
      <c r="AL100">
        <v>3</v>
      </c>
      <c r="AM100">
        <v>6.8</v>
      </c>
      <c r="AN100">
        <v>85</v>
      </c>
      <c r="AP100">
        <v>228.10975609756099</v>
      </c>
    </row>
    <row r="101" spans="3:42" x14ac:dyDescent="0.2">
      <c r="C101" t="s">
        <v>30</v>
      </c>
      <c r="D101" t="s">
        <v>17</v>
      </c>
      <c r="E101">
        <v>0</v>
      </c>
      <c r="F101">
        <v>1333333.3333333333</v>
      </c>
      <c r="G101">
        <v>22666666.666666668</v>
      </c>
      <c r="H101">
        <v>12666666.666666668</v>
      </c>
      <c r="I101">
        <v>2123333.333333333</v>
      </c>
      <c r="AJ101" t="s">
        <v>130</v>
      </c>
      <c r="AK101" t="s">
        <v>90</v>
      </c>
      <c r="AL101">
        <v>6</v>
      </c>
      <c r="AM101">
        <v>5.5</v>
      </c>
      <c r="AN101">
        <v>67.073170731707322</v>
      </c>
      <c r="AP101">
        <v>66.004117833386118</v>
      </c>
    </row>
    <row r="102" spans="3:42" x14ac:dyDescent="0.2">
      <c r="C102" t="s">
        <v>30</v>
      </c>
      <c r="D102" t="s">
        <v>17</v>
      </c>
      <c r="E102">
        <v>1</v>
      </c>
      <c r="F102">
        <v>24000000</v>
      </c>
      <c r="G102">
        <v>59000000</v>
      </c>
      <c r="H102">
        <v>53500000</v>
      </c>
      <c r="I102">
        <v>24042000</v>
      </c>
      <c r="AJ102" t="s">
        <v>130</v>
      </c>
      <c r="AK102" t="s">
        <v>90</v>
      </c>
      <c r="AL102">
        <v>7</v>
      </c>
      <c r="AM102">
        <v>5</v>
      </c>
      <c r="AN102">
        <v>64.935064935064929</v>
      </c>
      <c r="AP102">
        <v>66.217532467532465</v>
      </c>
    </row>
    <row r="103" spans="3:42" x14ac:dyDescent="0.2">
      <c r="C103" t="s">
        <v>30</v>
      </c>
      <c r="D103" t="s">
        <v>17</v>
      </c>
      <c r="E103">
        <v>2</v>
      </c>
      <c r="F103">
        <v>83000000</v>
      </c>
      <c r="G103">
        <v>157000000</v>
      </c>
      <c r="H103">
        <v>161500000</v>
      </c>
      <c r="I103">
        <v>101000000</v>
      </c>
      <c r="AJ103" t="s">
        <v>130</v>
      </c>
      <c r="AK103" t="s">
        <v>90</v>
      </c>
      <c r="AL103">
        <v>8</v>
      </c>
      <c r="AM103">
        <v>5.4</v>
      </c>
      <c r="AN103">
        <v>67.5</v>
      </c>
    </row>
    <row r="104" spans="3:42" x14ac:dyDescent="0.2">
      <c r="C104" t="s">
        <v>30</v>
      </c>
      <c r="D104" t="s">
        <v>17</v>
      </c>
      <c r="E104">
        <v>3</v>
      </c>
      <c r="F104">
        <v>240000000</v>
      </c>
      <c r="H104">
        <v>480000000</v>
      </c>
      <c r="I104">
        <v>288000000</v>
      </c>
      <c r="AJ104" t="s">
        <v>130</v>
      </c>
      <c r="AK104" t="s">
        <v>91</v>
      </c>
      <c r="AL104">
        <v>0</v>
      </c>
      <c r="AM104">
        <v>8.6</v>
      </c>
      <c r="AN104">
        <v>100</v>
      </c>
      <c r="AP104">
        <v>96.511627906976742</v>
      </c>
    </row>
    <row r="105" spans="3:42" x14ac:dyDescent="0.2">
      <c r="C105" t="s">
        <v>30</v>
      </c>
      <c r="D105" t="s">
        <v>17</v>
      </c>
      <c r="E105">
        <v>6</v>
      </c>
      <c r="F105">
        <v>80000000</v>
      </c>
      <c r="H105">
        <v>85000000</v>
      </c>
      <c r="I105">
        <v>96000000</v>
      </c>
      <c r="AJ105" t="s">
        <v>130</v>
      </c>
      <c r="AK105" t="s">
        <v>91</v>
      </c>
      <c r="AL105">
        <v>1</v>
      </c>
      <c r="AM105">
        <v>8</v>
      </c>
      <c r="AN105">
        <v>93.023255813953483</v>
      </c>
      <c r="AP105">
        <v>94.511627906976742</v>
      </c>
    </row>
    <row r="106" spans="3:42" x14ac:dyDescent="0.2">
      <c r="C106" t="s">
        <v>30</v>
      </c>
      <c r="D106" t="s">
        <v>17</v>
      </c>
      <c r="E106">
        <v>7</v>
      </c>
      <c r="F106">
        <v>90000000</v>
      </c>
      <c r="H106">
        <v>145000000</v>
      </c>
      <c r="I106">
        <v>101000000</v>
      </c>
      <c r="AJ106" t="s">
        <v>130</v>
      </c>
      <c r="AK106" t="s">
        <v>91</v>
      </c>
      <c r="AL106">
        <v>2</v>
      </c>
      <c r="AM106">
        <v>7.2</v>
      </c>
      <c r="AN106">
        <v>96.000000000000014</v>
      </c>
      <c r="AP106">
        <v>90.5</v>
      </c>
    </row>
    <row r="107" spans="3:42" x14ac:dyDescent="0.2">
      <c r="C107" t="s">
        <v>30</v>
      </c>
      <c r="D107" t="s">
        <v>17</v>
      </c>
      <c r="E107">
        <v>8</v>
      </c>
      <c r="F107">
        <v>200000000</v>
      </c>
      <c r="I107">
        <v>215000000</v>
      </c>
      <c r="AJ107" t="s">
        <v>130</v>
      </c>
      <c r="AK107" t="s">
        <v>91</v>
      </c>
      <c r="AL107">
        <v>3</v>
      </c>
      <c r="AM107">
        <v>6.8</v>
      </c>
      <c r="AN107">
        <v>85</v>
      </c>
      <c r="AP107">
        <v>229.9390243902439</v>
      </c>
    </row>
    <row r="108" spans="3:42" x14ac:dyDescent="0.2">
      <c r="C108" t="s">
        <v>30</v>
      </c>
      <c r="D108" t="s">
        <v>18</v>
      </c>
      <c r="E108">
        <v>0</v>
      </c>
      <c r="F108">
        <v>1333333.3333333333</v>
      </c>
      <c r="G108">
        <v>15666666.666666666</v>
      </c>
      <c r="H108">
        <v>9166666.666666666</v>
      </c>
      <c r="I108">
        <v>2123333.333333333</v>
      </c>
      <c r="AJ108" t="s">
        <v>130</v>
      </c>
      <c r="AK108" t="s">
        <v>91</v>
      </c>
      <c r="AL108">
        <v>6</v>
      </c>
      <c r="AM108">
        <v>5.6</v>
      </c>
      <c r="AN108">
        <v>68.292682926829272</v>
      </c>
      <c r="AP108">
        <v>68.561925878999062</v>
      </c>
    </row>
    <row r="109" spans="3:42" x14ac:dyDescent="0.2">
      <c r="C109" t="s">
        <v>30</v>
      </c>
      <c r="D109" t="s">
        <v>18</v>
      </c>
      <c r="E109">
        <v>1</v>
      </c>
      <c r="F109">
        <v>17000000</v>
      </c>
      <c r="G109">
        <v>44000000</v>
      </c>
      <c r="H109">
        <v>39000000</v>
      </c>
      <c r="I109">
        <v>17043000</v>
      </c>
      <c r="AJ109" t="s">
        <v>130</v>
      </c>
      <c r="AK109" t="s">
        <v>91</v>
      </c>
      <c r="AL109">
        <v>7</v>
      </c>
      <c r="AM109">
        <v>5.3</v>
      </c>
      <c r="AN109">
        <v>68.831168831168839</v>
      </c>
      <c r="AP109">
        <v>67.540584415584419</v>
      </c>
    </row>
    <row r="110" spans="3:42" x14ac:dyDescent="0.2">
      <c r="C110" t="s">
        <v>30</v>
      </c>
      <c r="D110" t="s">
        <v>18</v>
      </c>
      <c r="E110">
        <v>2</v>
      </c>
      <c r="F110">
        <v>61000000</v>
      </c>
      <c r="G110">
        <v>129000000</v>
      </c>
      <c r="H110">
        <v>125500000</v>
      </c>
      <c r="I110">
        <v>78000000</v>
      </c>
      <c r="AJ110" t="s">
        <v>130</v>
      </c>
      <c r="AK110" t="s">
        <v>91</v>
      </c>
      <c r="AL110">
        <v>8</v>
      </c>
      <c r="AM110">
        <v>5.3</v>
      </c>
      <c r="AN110">
        <v>66.25</v>
      </c>
    </row>
    <row r="111" spans="3:42" x14ac:dyDescent="0.2">
      <c r="C111" t="s">
        <v>30</v>
      </c>
      <c r="D111" t="s">
        <v>18</v>
      </c>
      <c r="E111">
        <v>3</v>
      </c>
      <c r="F111">
        <v>190000000</v>
      </c>
      <c r="H111">
        <v>510000000</v>
      </c>
      <c r="I111">
        <v>196400000</v>
      </c>
      <c r="AJ111" t="s">
        <v>130</v>
      </c>
      <c r="AK111" t="s">
        <v>92</v>
      </c>
      <c r="AL111">
        <v>0</v>
      </c>
      <c r="AM111">
        <v>8.6</v>
      </c>
      <c r="AN111">
        <v>100</v>
      </c>
      <c r="AP111">
        <v>98.255813953488371</v>
      </c>
    </row>
    <row r="112" spans="3:42" x14ac:dyDescent="0.2">
      <c r="C112" t="s">
        <v>30</v>
      </c>
      <c r="D112" t="s">
        <v>18</v>
      </c>
      <c r="E112">
        <v>6</v>
      </c>
      <c r="F112">
        <v>150000000</v>
      </c>
      <c r="H112">
        <v>175000000</v>
      </c>
      <c r="I112">
        <v>156500000</v>
      </c>
      <c r="AJ112" t="s">
        <v>130</v>
      </c>
      <c r="AK112" t="s">
        <v>92</v>
      </c>
      <c r="AL112">
        <v>1</v>
      </c>
      <c r="AM112">
        <v>8.3000000000000007</v>
      </c>
      <c r="AN112">
        <v>96.511627906976756</v>
      </c>
      <c r="AP112">
        <v>97.589147286821714</v>
      </c>
    </row>
    <row r="113" spans="3:42" x14ac:dyDescent="0.2">
      <c r="C113" t="s">
        <v>30</v>
      </c>
      <c r="D113" t="s">
        <v>18</v>
      </c>
      <c r="E113">
        <v>7</v>
      </c>
      <c r="F113">
        <v>200000000</v>
      </c>
      <c r="H113">
        <v>180000000</v>
      </c>
      <c r="I113">
        <v>213000000</v>
      </c>
      <c r="AJ113" t="s">
        <v>130</v>
      </c>
      <c r="AK113" t="s">
        <v>92</v>
      </c>
      <c r="AL113">
        <v>2</v>
      </c>
      <c r="AM113">
        <v>7.4</v>
      </c>
      <c r="AN113">
        <v>98.666666666666671</v>
      </c>
      <c r="AP113">
        <v>91.833333333333343</v>
      </c>
    </row>
    <row r="114" spans="3:42" x14ac:dyDescent="0.2">
      <c r="C114" t="s">
        <v>30</v>
      </c>
      <c r="D114" t="s">
        <v>18</v>
      </c>
      <c r="E114">
        <v>8</v>
      </c>
      <c r="F114">
        <v>160000000</v>
      </c>
      <c r="I114">
        <v>170000000</v>
      </c>
      <c r="AJ114" t="s">
        <v>130</v>
      </c>
      <c r="AK114" t="s">
        <v>92</v>
      </c>
      <c r="AL114">
        <v>3</v>
      </c>
      <c r="AM114">
        <v>6.8</v>
      </c>
      <c r="AN114">
        <v>85</v>
      </c>
      <c r="AP114">
        <v>231.76829268292684</v>
      </c>
    </row>
    <row r="115" spans="3:42" x14ac:dyDescent="0.2">
      <c r="C115" t="s">
        <v>30</v>
      </c>
      <c r="D115" t="s">
        <v>19</v>
      </c>
      <c r="E115">
        <v>0</v>
      </c>
      <c r="F115">
        <v>1333333.3333333333</v>
      </c>
      <c r="G115">
        <v>27666666.666666668</v>
      </c>
      <c r="H115">
        <v>15166666.666666668</v>
      </c>
      <c r="I115">
        <v>2123333.333333333</v>
      </c>
      <c r="AJ115" t="s">
        <v>130</v>
      </c>
      <c r="AK115" t="s">
        <v>92</v>
      </c>
      <c r="AL115">
        <v>6</v>
      </c>
      <c r="AM115">
        <v>5.7</v>
      </c>
      <c r="AN115">
        <v>69.512195121951223</v>
      </c>
      <c r="AP115">
        <v>70.470383275261327</v>
      </c>
    </row>
    <row r="116" spans="3:42" x14ac:dyDescent="0.2">
      <c r="C116" t="s">
        <v>30</v>
      </c>
      <c r="D116" t="s">
        <v>19</v>
      </c>
      <c r="E116">
        <v>1</v>
      </c>
      <c r="F116">
        <v>29000000</v>
      </c>
      <c r="G116">
        <v>46000000</v>
      </c>
      <c r="H116">
        <v>52000000</v>
      </c>
      <c r="I116">
        <v>29150000</v>
      </c>
      <c r="AJ116" t="s">
        <v>130</v>
      </c>
      <c r="AK116" t="s">
        <v>92</v>
      </c>
      <c r="AL116">
        <v>7</v>
      </c>
      <c r="AM116">
        <v>5.5</v>
      </c>
      <c r="AN116">
        <v>71.428571428571431</v>
      </c>
      <c r="AP116">
        <v>68.214285714285722</v>
      </c>
    </row>
    <row r="117" spans="3:42" x14ac:dyDescent="0.2">
      <c r="C117" t="s">
        <v>30</v>
      </c>
      <c r="D117" t="s">
        <v>19</v>
      </c>
      <c r="E117">
        <v>2</v>
      </c>
      <c r="F117">
        <v>75000000</v>
      </c>
      <c r="G117">
        <v>95000000</v>
      </c>
      <c r="H117">
        <v>122500000</v>
      </c>
      <c r="I117">
        <v>108000000</v>
      </c>
      <c r="AJ117" t="s">
        <v>130</v>
      </c>
      <c r="AK117" t="s">
        <v>92</v>
      </c>
      <c r="AL117">
        <v>8</v>
      </c>
      <c r="AM117">
        <v>5.2</v>
      </c>
      <c r="AN117">
        <v>65</v>
      </c>
    </row>
    <row r="118" spans="3:42" x14ac:dyDescent="0.2">
      <c r="C118" t="s">
        <v>30</v>
      </c>
      <c r="D118" t="s">
        <v>19</v>
      </c>
      <c r="E118">
        <v>3</v>
      </c>
      <c r="F118">
        <v>170000000</v>
      </c>
      <c r="H118">
        <v>405000000</v>
      </c>
      <c r="I118">
        <v>196000000</v>
      </c>
      <c r="AJ118" t="s">
        <v>130</v>
      </c>
      <c r="AK118" t="s">
        <v>93</v>
      </c>
      <c r="AL118">
        <v>0</v>
      </c>
      <c r="AM118">
        <v>8.6</v>
      </c>
      <c r="AN118">
        <v>100</v>
      </c>
      <c r="AP118">
        <v>98.255813953488371</v>
      </c>
    </row>
    <row r="119" spans="3:42" x14ac:dyDescent="0.2">
      <c r="C119" t="s">
        <v>30</v>
      </c>
      <c r="D119" t="s">
        <v>19</v>
      </c>
      <c r="E119">
        <v>6</v>
      </c>
      <c r="F119">
        <v>100000000</v>
      </c>
      <c r="H119">
        <v>135000000</v>
      </c>
      <c r="I119">
        <v>116000000</v>
      </c>
      <c r="AJ119" t="s">
        <v>130</v>
      </c>
      <c r="AK119" t="s">
        <v>93</v>
      </c>
      <c r="AL119">
        <v>1</v>
      </c>
      <c r="AM119">
        <v>8.3000000000000007</v>
      </c>
      <c r="AN119">
        <v>96.511627906976756</v>
      </c>
      <c r="AP119">
        <v>97.589147286821714</v>
      </c>
    </row>
    <row r="120" spans="3:42" x14ac:dyDescent="0.2">
      <c r="C120" t="s">
        <v>30</v>
      </c>
      <c r="D120" t="s">
        <v>19</v>
      </c>
      <c r="E120">
        <v>7</v>
      </c>
      <c r="F120">
        <v>170000000</v>
      </c>
      <c r="H120">
        <v>180000000</v>
      </c>
      <c r="I120">
        <v>183000000</v>
      </c>
      <c r="AJ120" t="s">
        <v>130</v>
      </c>
      <c r="AK120" t="s">
        <v>93</v>
      </c>
      <c r="AL120">
        <v>2</v>
      </c>
      <c r="AM120">
        <v>7.4</v>
      </c>
      <c r="AN120">
        <v>98.666666666666671</v>
      </c>
      <c r="AP120">
        <v>91.833333333333343</v>
      </c>
    </row>
    <row r="121" spans="3:42" x14ac:dyDescent="0.2">
      <c r="C121" t="s">
        <v>30</v>
      </c>
      <c r="D121" t="s">
        <v>19</v>
      </c>
      <c r="E121">
        <v>8</v>
      </c>
      <c r="F121">
        <v>190000000</v>
      </c>
      <c r="I121">
        <v>201100000</v>
      </c>
      <c r="AJ121" t="s">
        <v>130</v>
      </c>
      <c r="AK121" t="s">
        <v>93</v>
      </c>
      <c r="AL121">
        <v>3</v>
      </c>
      <c r="AM121">
        <v>6.8</v>
      </c>
      <c r="AN121">
        <v>85</v>
      </c>
      <c r="AP121">
        <v>231.76829268292684</v>
      </c>
    </row>
    <row r="122" spans="3:42" x14ac:dyDescent="0.2">
      <c r="C122" t="s">
        <v>30</v>
      </c>
      <c r="D122" t="s">
        <v>20</v>
      </c>
      <c r="E122">
        <v>0</v>
      </c>
      <c r="F122">
        <v>790000</v>
      </c>
      <c r="G122">
        <v>-764000</v>
      </c>
      <c r="H122">
        <v>408000</v>
      </c>
      <c r="AJ122" t="s">
        <v>130</v>
      </c>
      <c r="AK122" t="s">
        <v>93</v>
      </c>
      <c r="AL122">
        <v>6</v>
      </c>
      <c r="AM122">
        <v>5.7</v>
      </c>
      <c r="AN122">
        <v>69.512195121951223</v>
      </c>
      <c r="AP122">
        <v>70.470383275261327</v>
      </c>
    </row>
    <row r="123" spans="3:42" x14ac:dyDescent="0.2">
      <c r="C123" t="s">
        <v>30</v>
      </c>
      <c r="D123" t="s">
        <v>20</v>
      </c>
      <c r="E123">
        <v>1</v>
      </c>
      <c r="F123">
        <v>26000</v>
      </c>
      <c r="G123">
        <v>9874000</v>
      </c>
      <c r="H123">
        <v>4963000</v>
      </c>
      <c r="AJ123" t="s">
        <v>130</v>
      </c>
      <c r="AK123" t="s">
        <v>93</v>
      </c>
      <c r="AL123">
        <v>7</v>
      </c>
      <c r="AM123">
        <v>5.5</v>
      </c>
      <c r="AN123">
        <v>71.428571428571431</v>
      </c>
      <c r="AP123">
        <v>68.839285714285722</v>
      </c>
    </row>
    <row r="124" spans="3:42" x14ac:dyDescent="0.2">
      <c r="C124" t="s">
        <v>30</v>
      </c>
      <c r="D124" t="s">
        <v>20</v>
      </c>
      <c r="E124">
        <v>2</v>
      </c>
      <c r="F124">
        <v>9900000</v>
      </c>
      <c r="G124">
        <v>-900000</v>
      </c>
      <c r="H124">
        <v>9450000</v>
      </c>
      <c r="AJ124" t="s">
        <v>130</v>
      </c>
      <c r="AK124" t="s">
        <v>93</v>
      </c>
      <c r="AL124">
        <v>8</v>
      </c>
      <c r="AM124">
        <v>5.3</v>
      </c>
      <c r="AN124">
        <v>66.25</v>
      </c>
    </row>
    <row r="125" spans="3:42" x14ac:dyDescent="0.2">
      <c r="C125" t="s">
        <v>30</v>
      </c>
      <c r="D125" t="s">
        <v>20</v>
      </c>
      <c r="E125">
        <v>3</v>
      </c>
      <c r="F125">
        <v>9000000</v>
      </c>
      <c r="H125">
        <v>30000000</v>
      </c>
      <c r="AJ125" t="s">
        <v>136</v>
      </c>
      <c r="AK125" t="s">
        <v>96</v>
      </c>
      <c r="AL125">
        <v>0</v>
      </c>
      <c r="AM125">
        <v>8.6</v>
      </c>
      <c r="AN125">
        <v>100</v>
      </c>
      <c r="AP125">
        <v>100</v>
      </c>
    </row>
    <row r="126" spans="3:42" x14ac:dyDescent="0.2">
      <c r="C126" t="s">
        <v>30</v>
      </c>
      <c r="D126" t="s">
        <v>20</v>
      </c>
      <c r="E126">
        <v>6</v>
      </c>
      <c r="F126">
        <v>11000000</v>
      </c>
      <c r="H126">
        <v>10000000</v>
      </c>
      <c r="AJ126" t="s">
        <v>136</v>
      </c>
      <c r="AK126" t="s">
        <v>96</v>
      </c>
      <c r="AL126">
        <v>1</v>
      </c>
      <c r="AM126">
        <v>8.6</v>
      </c>
      <c r="AN126">
        <v>100</v>
      </c>
      <c r="AP126">
        <v>100</v>
      </c>
    </row>
    <row r="127" spans="3:42" x14ac:dyDescent="0.2">
      <c r="C127" t="s">
        <v>30</v>
      </c>
      <c r="D127" t="s">
        <v>20</v>
      </c>
      <c r="E127">
        <v>7</v>
      </c>
      <c r="F127">
        <v>9000000</v>
      </c>
      <c r="H127">
        <v>9000000</v>
      </c>
      <c r="AJ127" t="s">
        <v>136</v>
      </c>
      <c r="AK127" t="s">
        <v>96</v>
      </c>
      <c r="AL127">
        <v>2</v>
      </c>
      <c r="AM127">
        <v>7.5</v>
      </c>
      <c r="AN127">
        <v>100</v>
      </c>
      <c r="AP127">
        <v>100</v>
      </c>
    </row>
    <row r="128" spans="3:42" x14ac:dyDescent="0.2">
      <c r="C128" t="s">
        <v>30</v>
      </c>
      <c r="D128" t="s">
        <v>20</v>
      </c>
      <c r="E128">
        <v>8</v>
      </c>
      <c r="F128">
        <v>9000000</v>
      </c>
      <c r="AJ128" t="s">
        <v>136</v>
      </c>
      <c r="AK128" t="s">
        <v>96</v>
      </c>
      <c r="AL128">
        <v>3</v>
      </c>
      <c r="AM128">
        <v>8</v>
      </c>
      <c r="AN128">
        <v>100</v>
      </c>
      <c r="AP128">
        <v>300</v>
      </c>
    </row>
    <row r="129" spans="3:42" x14ac:dyDescent="0.2">
      <c r="C129" t="s">
        <v>30</v>
      </c>
      <c r="D129" t="s">
        <v>21</v>
      </c>
      <c r="E129">
        <v>0</v>
      </c>
      <c r="F129">
        <v>790000</v>
      </c>
      <c r="G129">
        <v>-748000</v>
      </c>
      <c r="H129">
        <v>416000</v>
      </c>
      <c r="AJ129" t="s">
        <v>136</v>
      </c>
      <c r="AK129" t="s">
        <v>96</v>
      </c>
      <c r="AL129">
        <v>6</v>
      </c>
      <c r="AM129">
        <v>8.1999999999999993</v>
      </c>
      <c r="AN129">
        <v>100</v>
      </c>
      <c r="AP129">
        <v>100</v>
      </c>
    </row>
    <row r="130" spans="3:42" x14ac:dyDescent="0.2">
      <c r="C130" t="s">
        <v>30</v>
      </c>
      <c r="D130" t="s">
        <v>21</v>
      </c>
      <c r="E130">
        <v>1</v>
      </c>
      <c r="F130">
        <v>42000</v>
      </c>
      <c r="G130">
        <v>17958000</v>
      </c>
      <c r="H130">
        <v>9021000</v>
      </c>
      <c r="AJ130" t="s">
        <v>136</v>
      </c>
      <c r="AK130" t="s">
        <v>96</v>
      </c>
      <c r="AL130">
        <v>7</v>
      </c>
      <c r="AM130">
        <v>7.7</v>
      </c>
      <c r="AN130">
        <v>100</v>
      </c>
      <c r="AP130">
        <v>100</v>
      </c>
    </row>
    <row r="131" spans="3:42" x14ac:dyDescent="0.2">
      <c r="C131" t="s">
        <v>30</v>
      </c>
      <c r="D131" t="s">
        <v>21</v>
      </c>
      <c r="E131">
        <v>2</v>
      </c>
      <c r="F131">
        <v>18000000</v>
      </c>
      <c r="G131">
        <v>30000000</v>
      </c>
      <c r="H131">
        <v>33000000</v>
      </c>
      <c r="AJ131" t="s">
        <v>136</v>
      </c>
      <c r="AK131" t="s">
        <v>96</v>
      </c>
      <c r="AL131">
        <v>8</v>
      </c>
      <c r="AM131">
        <v>8</v>
      </c>
      <c r="AN131">
        <v>100</v>
      </c>
    </row>
    <row r="132" spans="3:42" x14ac:dyDescent="0.2">
      <c r="C132" t="s">
        <v>30</v>
      </c>
      <c r="D132" t="s">
        <v>21</v>
      </c>
      <c r="E132">
        <v>3</v>
      </c>
      <c r="F132">
        <v>48000000</v>
      </c>
      <c r="H132">
        <v>96000000</v>
      </c>
    </row>
    <row r="133" spans="3:42" x14ac:dyDescent="0.2">
      <c r="C133" t="s">
        <v>30</v>
      </c>
      <c r="D133" t="s">
        <v>21</v>
      </c>
      <c r="E133">
        <v>6</v>
      </c>
      <c r="F133">
        <v>16000000</v>
      </c>
      <c r="H133">
        <v>13500000</v>
      </c>
    </row>
    <row r="134" spans="3:42" x14ac:dyDescent="0.2">
      <c r="C134" t="s">
        <v>30</v>
      </c>
      <c r="D134" t="s">
        <v>21</v>
      </c>
      <c r="E134">
        <v>7</v>
      </c>
      <c r="F134">
        <v>11000000</v>
      </c>
      <c r="H134">
        <v>13000000</v>
      </c>
    </row>
    <row r="135" spans="3:42" x14ac:dyDescent="0.2">
      <c r="C135" t="s">
        <v>30</v>
      </c>
      <c r="D135" t="s">
        <v>21</v>
      </c>
      <c r="E135">
        <v>8</v>
      </c>
      <c r="F135">
        <v>15000000</v>
      </c>
    </row>
    <row r="136" spans="3:42" x14ac:dyDescent="0.2">
      <c r="C136" t="s">
        <v>30</v>
      </c>
      <c r="D136" t="s">
        <v>22</v>
      </c>
      <c r="E136">
        <v>0</v>
      </c>
      <c r="F136">
        <v>790000</v>
      </c>
      <c r="G136">
        <v>-747000</v>
      </c>
      <c r="H136">
        <v>416500</v>
      </c>
    </row>
    <row r="137" spans="3:42" x14ac:dyDescent="0.2">
      <c r="C137" t="s">
        <v>30</v>
      </c>
      <c r="D137" t="s">
        <v>22</v>
      </c>
      <c r="E137">
        <v>1</v>
      </c>
      <c r="F137">
        <v>43000</v>
      </c>
      <c r="G137">
        <v>16957000</v>
      </c>
      <c r="H137">
        <v>8521500</v>
      </c>
    </row>
    <row r="138" spans="3:42" x14ac:dyDescent="0.2">
      <c r="C138" t="s">
        <v>30</v>
      </c>
      <c r="D138" t="s">
        <v>22</v>
      </c>
      <c r="E138">
        <v>2</v>
      </c>
      <c r="F138">
        <v>17000000</v>
      </c>
      <c r="G138">
        <v>-10600000</v>
      </c>
      <c r="H138">
        <v>11700000</v>
      </c>
    </row>
    <row r="139" spans="3:42" x14ac:dyDescent="0.2">
      <c r="C139" t="s">
        <v>30</v>
      </c>
      <c r="D139" t="s">
        <v>22</v>
      </c>
      <c r="E139">
        <v>3</v>
      </c>
      <c r="F139">
        <v>6400000</v>
      </c>
      <c r="H139">
        <v>19350000</v>
      </c>
    </row>
    <row r="140" spans="3:42" x14ac:dyDescent="0.2">
      <c r="C140" t="s">
        <v>30</v>
      </c>
      <c r="D140" t="s">
        <v>22</v>
      </c>
      <c r="E140">
        <v>6</v>
      </c>
      <c r="F140">
        <v>6500000</v>
      </c>
      <c r="H140">
        <v>9750000</v>
      </c>
    </row>
    <row r="141" spans="3:42" x14ac:dyDescent="0.2">
      <c r="C141" t="s">
        <v>30</v>
      </c>
      <c r="D141" t="s">
        <v>22</v>
      </c>
      <c r="E141">
        <v>7</v>
      </c>
      <c r="F141">
        <v>13000000</v>
      </c>
      <c r="H141">
        <v>11500000</v>
      </c>
    </row>
    <row r="142" spans="3:42" x14ac:dyDescent="0.2">
      <c r="C142" t="s">
        <v>30</v>
      </c>
      <c r="D142" t="s">
        <v>22</v>
      </c>
      <c r="E142">
        <v>8</v>
      </c>
      <c r="F142">
        <v>10000000</v>
      </c>
    </row>
    <row r="143" spans="3:42" x14ac:dyDescent="0.2">
      <c r="C143" t="s">
        <v>30</v>
      </c>
      <c r="D143" t="s">
        <v>23</v>
      </c>
      <c r="E143">
        <v>0</v>
      </c>
      <c r="F143">
        <v>790000</v>
      </c>
      <c r="G143">
        <v>-640000</v>
      </c>
      <c r="H143">
        <v>470000</v>
      </c>
    </row>
    <row r="144" spans="3:42" x14ac:dyDescent="0.2">
      <c r="C144" t="s">
        <v>30</v>
      </c>
      <c r="D144" t="s">
        <v>23</v>
      </c>
      <c r="E144">
        <v>1</v>
      </c>
      <c r="F144">
        <v>150000</v>
      </c>
      <c r="G144">
        <v>32850000</v>
      </c>
      <c r="H144">
        <v>16575000</v>
      </c>
    </row>
    <row r="145" spans="3:8" x14ac:dyDescent="0.2">
      <c r="C145" t="s">
        <v>30</v>
      </c>
      <c r="D145" t="s">
        <v>23</v>
      </c>
      <c r="E145">
        <v>2</v>
      </c>
      <c r="F145">
        <v>33000000</v>
      </c>
      <c r="G145">
        <v>-7000000</v>
      </c>
      <c r="H145">
        <v>29500000</v>
      </c>
    </row>
    <row r="146" spans="3:8" x14ac:dyDescent="0.2">
      <c r="C146" t="s">
        <v>30</v>
      </c>
      <c r="D146" t="s">
        <v>23</v>
      </c>
      <c r="E146">
        <v>3</v>
      </c>
      <c r="F146">
        <v>26000000</v>
      </c>
      <c r="H146">
        <v>63000000</v>
      </c>
    </row>
    <row r="147" spans="3:8" x14ac:dyDescent="0.2">
      <c r="C147" t="s">
        <v>30</v>
      </c>
      <c r="D147" t="s">
        <v>23</v>
      </c>
      <c r="E147">
        <v>6</v>
      </c>
      <c r="F147">
        <v>16000000</v>
      </c>
      <c r="H147">
        <v>14500000</v>
      </c>
    </row>
    <row r="148" spans="3:8" x14ac:dyDescent="0.2">
      <c r="C148" t="s">
        <v>30</v>
      </c>
      <c r="D148" t="s">
        <v>23</v>
      </c>
      <c r="E148">
        <v>7</v>
      </c>
      <c r="F148">
        <v>13000000</v>
      </c>
      <c r="H148">
        <v>12050000</v>
      </c>
    </row>
    <row r="149" spans="3:8" x14ac:dyDescent="0.2">
      <c r="C149" t="s">
        <v>30</v>
      </c>
      <c r="D149" t="s">
        <v>23</v>
      </c>
      <c r="E149">
        <v>8</v>
      </c>
      <c r="F149">
        <v>11100000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AB2B2-B5FA-D645-89A2-44857E6FF083}">
  <dimension ref="A4:BF151"/>
  <sheetViews>
    <sheetView zoomScale="75" workbookViewId="0">
      <selection activeCell="A16" sqref="A1:A16"/>
    </sheetView>
  </sheetViews>
  <sheetFormatPr baseColWidth="10" defaultRowHeight="15" x14ac:dyDescent="0.2"/>
  <cols>
    <col min="1" max="1" width="22.83203125" customWidth="1"/>
    <col min="3" max="3" width="11" bestFit="1" customWidth="1"/>
    <col min="4" max="5" width="11.5" bestFit="1" customWidth="1"/>
    <col min="6" max="6" width="11.6640625" bestFit="1" customWidth="1"/>
    <col min="7" max="7" width="12" bestFit="1" customWidth="1"/>
    <col min="8" max="11" width="11.1640625" bestFit="1" customWidth="1"/>
    <col min="12" max="12" width="11.6640625" bestFit="1" customWidth="1"/>
    <col min="13" max="14" width="11.1640625" bestFit="1" customWidth="1"/>
    <col min="15" max="15" width="12" bestFit="1" customWidth="1"/>
    <col min="16" max="19" width="11.1640625" bestFit="1" customWidth="1"/>
    <col min="21" max="22" width="11.1640625" bestFit="1" customWidth="1"/>
    <col min="24" max="25" width="11" bestFit="1" customWidth="1"/>
    <col min="27" max="32" width="11" bestFit="1" customWidth="1"/>
  </cols>
  <sheetData>
    <row r="4" spans="1:54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4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L5" t="s">
        <v>31</v>
      </c>
      <c r="AM5" t="s">
        <v>31</v>
      </c>
      <c r="AN5" t="s">
        <v>31</v>
      </c>
      <c r="AO5" t="s">
        <v>31</v>
      </c>
      <c r="AP5" t="s">
        <v>32</v>
      </c>
      <c r="AQ5" t="s">
        <v>32</v>
      </c>
      <c r="AR5" t="s">
        <v>32</v>
      </c>
      <c r="AS5" t="s">
        <v>32</v>
      </c>
      <c r="AT5" t="s">
        <v>145</v>
      </c>
      <c r="AU5" t="s">
        <v>145</v>
      </c>
      <c r="AV5" t="s">
        <v>145</v>
      </c>
      <c r="AW5" t="s">
        <v>145</v>
      </c>
    </row>
    <row r="6" spans="1:54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K6" s="32" t="s">
        <v>59</v>
      </c>
      <c r="AL6" s="32" t="s">
        <v>60</v>
      </c>
      <c r="AM6" s="32" t="s">
        <v>61</v>
      </c>
      <c r="AN6" s="32" t="s">
        <v>62</v>
      </c>
      <c r="AO6" s="32" t="s">
        <v>63</v>
      </c>
      <c r="AP6" s="32" t="s">
        <v>64</v>
      </c>
      <c r="AQ6" s="32" t="s">
        <v>65</v>
      </c>
      <c r="AR6" s="32" t="s">
        <v>66</v>
      </c>
      <c r="AS6" s="32" t="s">
        <v>67</v>
      </c>
      <c r="AT6" s="32" t="s">
        <v>68</v>
      </c>
      <c r="AU6" s="32" t="s">
        <v>69</v>
      </c>
      <c r="AV6" s="32" t="s">
        <v>70</v>
      </c>
      <c r="AW6" s="46" t="s">
        <v>71</v>
      </c>
      <c r="AX6" s="32" t="s">
        <v>72</v>
      </c>
      <c r="AY6" s="47"/>
      <c r="AZ6" s="47"/>
      <c r="BA6" s="47"/>
      <c r="BB6" s="47"/>
    </row>
    <row r="7" spans="1:54" x14ac:dyDescent="0.2">
      <c r="C7" s="53" t="s">
        <v>0</v>
      </c>
      <c r="D7" s="53">
        <v>26</v>
      </c>
      <c r="E7" s="53">
        <v>26</v>
      </c>
      <c r="F7" s="53">
        <v>26</v>
      </c>
      <c r="G7" s="53">
        <v>26</v>
      </c>
      <c r="H7" s="53">
        <v>31</v>
      </c>
      <c r="I7" s="53">
        <v>31</v>
      </c>
      <c r="J7" s="53">
        <v>31</v>
      </c>
      <c r="K7" s="53">
        <v>31</v>
      </c>
      <c r="L7" s="53">
        <v>26</v>
      </c>
      <c r="M7" s="53">
        <v>26</v>
      </c>
      <c r="N7" s="53">
        <v>26</v>
      </c>
      <c r="O7" s="53">
        <v>26</v>
      </c>
      <c r="P7" s="53">
        <v>31</v>
      </c>
      <c r="Q7" s="53">
        <v>31</v>
      </c>
      <c r="R7" s="53">
        <v>31</v>
      </c>
      <c r="S7" s="53">
        <v>31</v>
      </c>
      <c r="T7" s="54"/>
      <c r="U7" s="54"/>
      <c r="V7" s="54"/>
      <c r="W7" s="54"/>
      <c r="AK7" s="32" t="s">
        <v>73</v>
      </c>
      <c r="AL7" s="32">
        <f>AVERAGE(AY7:BA7)</f>
        <v>7.5999999999999988</v>
      </c>
      <c r="AM7" s="32" t="e">
        <f>AVERAGE($Q$5:$S$5)</f>
        <v>#DIV/0!</v>
      </c>
      <c r="AN7" s="32" t="e">
        <f t="shared" ref="AN7:AW7" si="0">AVERAGE($Q$5:$S$5)</f>
        <v>#DIV/0!</v>
      </c>
      <c r="AO7" s="32" t="e">
        <f t="shared" si="0"/>
        <v>#DIV/0!</v>
      </c>
      <c r="AP7" s="32" t="e">
        <f t="shared" si="0"/>
        <v>#DIV/0!</v>
      </c>
      <c r="AQ7" s="32" t="e">
        <f t="shared" si="0"/>
        <v>#DIV/0!</v>
      </c>
      <c r="AR7" s="32" t="e">
        <f t="shared" si="0"/>
        <v>#DIV/0!</v>
      </c>
      <c r="AS7" s="32" t="e">
        <f t="shared" si="0"/>
        <v>#DIV/0!</v>
      </c>
      <c r="AT7" s="32" t="e">
        <f t="shared" si="0"/>
        <v>#DIV/0!</v>
      </c>
      <c r="AU7" s="32" t="e">
        <f t="shared" si="0"/>
        <v>#DIV/0!</v>
      </c>
      <c r="AV7" s="32" t="e">
        <f t="shared" si="0"/>
        <v>#DIV/0!</v>
      </c>
      <c r="AW7" s="32" t="e">
        <f t="shared" si="0"/>
        <v>#DIV/0!</v>
      </c>
      <c r="AX7" s="40">
        <f>AVERAGE(AY7:BA7)</f>
        <v>7.5999999999999988</v>
      </c>
      <c r="AY7" s="64">
        <v>7.7</v>
      </c>
      <c r="AZ7" s="64">
        <v>7.5</v>
      </c>
      <c r="BA7" s="64">
        <v>7.6</v>
      </c>
      <c r="BB7" s="47"/>
    </row>
    <row r="8" spans="1:54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K8" s="40" t="s">
        <v>74</v>
      </c>
      <c r="AL8" s="40">
        <v>7.4</v>
      </c>
      <c r="AM8" s="40">
        <v>7.5</v>
      </c>
      <c r="AN8" s="40">
        <v>7.4</v>
      </c>
      <c r="AO8" s="40">
        <v>7.7</v>
      </c>
      <c r="AP8" s="40">
        <v>7.5</v>
      </c>
      <c r="AQ8" s="39">
        <v>7.6</v>
      </c>
      <c r="AR8" s="39">
        <v>7.6</v>
      </c>
      <c r="AS8" s="39">
        <v>7.6</v>
      </c>
      <c r="AT8" s="39">
        <v>7.6</v>
      </c>
      <c r="AU8" s="40">
        <v>7.5</v>
      </c>
      <c r="AV8" s="40">
        <v>7.6</v>
      </c>
      <c r="AW8" s="48">
        <v>7.6</v>
      </c>
      <c r="AX8" s="40">
        <f>AVERAGE(AY8:BA8)</f>
        <v>7.3666666666666671</v>
      </c>
      <c r="AY8" s="65">
        <v>7.5</v>
      </c>
      <c r="AZ8" s="65">
        <v>7.2</v>
      </c>
      <c r="BA8" s="65">
        <v>7.4</v>
      </c>
    </row>
    <row r="9" spans="1:54" x14ac:dyDescent="0.2">
      <c r="C9" s="53" t="s">
        <v>1</v>
      </c>
      <c r="D9" s="53">
        <v>10</v>
      </c>
      <c r="E9" s="53">
        <v>15</v>
      </c>
      <c r="F9" s="53">
        <v>16</v>
      </c>
      <c r="G9" s="53">
        <v>14</v>
      </c>
      <c r="H9" s="53">
        <v>7</v>
      </c>
      <c r="I9" s="53">
        <v>12</v>
      </c>
      <c r="J9" s="53">
        <v>11</v>
      </c>
      <c r="K9" s="53">
        <v>11</v>
      </c>
      <c r="L9" s="53">
        <v>29</v>
      </c>
      <c r="M9" s="53">
        <v>22</v>
      </c>
      <c r="N9" s="53">
        <v>14</v>
      </c>
      <c r="O9" s="53">
        <v>26</v>
      </c>
      <c r="P9" s="10">
        <v>47</v>
      </c>
      <c r="Q9" s="10">
        <v>51</v>
      </c>
      <c r="R9" s="10">
        <v>23</v>
      </c>
      <c r="S9" s="55">
        <v>20</v>
      </c>
      <c r="T9" s="54"/>
      <c r="U9" s="54"/>
      <c r="V9" s="54"/>
      <c r="W9" s="54"/>
      <c r="AK9" s="40" t="s">
        <v>75</v>
      </c>
      <c r="AL9" s="40">
        <v>7.3</v>
      </c>
      <c r="AM9" s="40">
        <v>7.5</v>
      </c>
      <c r="AN9" s="40">
        <v>7.5</v>
      </c>
      <c r="AO9" s="40">
        <v>7</v>
      </c>
      <c r="AP9" s="40">
        <v>7.2</v>
      </c>
      <c r="AQ9" s="40">
        <v>7.2</v>
      </c>
      <c r="AR9" s="40">
        <v>7.4</v>
      </c>
      <c r="AS9" s="39">
        <v>7.3</v>
      </c>
      <c r="AT9" s="39">
        <v>7.4</v>
      </c>
      <c r="AU9" s="40">
        <v>7.4</v>
      </c>
      <c r="AV9" s="40">
        <v>7.4</v>
      </c>
      <c r="AW9" s="40">
        <v>7.3</v>
      </c>
      <c r="AX9" s="40">
        <f t="shared" ref="AX9:AX13" si="1">AVERAGE(AY9:BA9)</f>
        <v>7.5333333333333341</v>
      </c>
      <c r="AY9" s="65">
        <v>7.5</v>
      </c>
      <c r="AZ9" s="65">
        <v>7.5</v>
      </c>
      <c r="BA9" s="65">
        <v>7.6</v>
      </c>
    </row>
    <row r="10" spans="1:54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2</v>
      </c>
      <c r="I10" s="10">
        <v>2</v>
      </c>
      <c r="J10" s="10">
        <v>2</v>
      </c>
      <c r="K10" s="10">
        <v>2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K10" s="40" t="s">
        <v>76</v>
      </c>
      <c r="AL10" s="40">
        <v>7.5</v>
      </c>
      <c r="AM10" s="40">
        <v>7.3</v>
      </c>
      <c r="AN10" s="40">
        <v>7.3</v>
      </c>
      <c r="AO10" s="40">
        <v>7.2</v>
      </c>
      <c r="AP10" s="40">
        <v>7.4</v>
      </c>
      <c r="AQ10" s="39">
        <v>7.5</v>
      </c>
      <c r="AR10" s="39">
        <v>7.6</v>
      </c>
      <c r="AS10" s="39">
        <v>7.3</v>
      </c>
      <c r="AT10" s="39">
        <v>7</v>
      </c>
      <c r="AU10" s="40">
        <v>7.7</v>
      </c>
      <c r="AV10" s="40">
        <v>7.3</v>
      </c>
      <c r="AW10" s="48">
        <v>7.4</v>
      </c>
      <c r="AX10" s="40">
        <f t="shared" si="1"/>
        <v>7.4333333333333336</v>
      </c>
      <c r="AY10" s="65">
        <v>7.4</v>
      </c>
      <c r="AZ10" s="65">
        <v>7.4</v>
      </c>
      <c r="BA10" s="65">
        <v>7.5</v>
      </c>
    </row>
    <row r="11" spans="1:54" x14ac:dyDescent="0.2">
      <c r="C11" s="53" t="s">
        <v>2</v>
      </c>
      <c r="D11" s="53">
        <v>75</v>
      </c>
      <c r="E11" s="53">
        <v>67</v>
      </c>
      <c r="F11" s="53">
        <v>81</v>
      </c>
      <c r="G11" s="53">
        <v>101</v>
      </c>
      <c r="H11" s="53">
        <v>9</v>
      </c>
      <c r="I11" s="53">
        <v>12</v>
      </c>
      <c r="J11" s="53">
        <v>12</v>
      </c>
      <c r="K11" s="53">
        <v>13</v>
      </c>
      <c r="L11" s="53">
        <v>10</v>
      </c>
      <c r="M11" s="53">
        <v>11</v>
      </c>
      <c r="N11" s="53">
        <v>88</v>
      </c>
      <c r="O11" s="53">
        <v>71</v>
      </c>
      <c r="P11" s="53">
        <v>29</v>
      </c>
      <c r="Q11" s="53">
        <v>17</v>
      </c>
      <c r="R11" s="53">
        <v>5</v>
      </c>
      <c r="S11" s="56">
        <v>12</v>
      </c>
      <c r="T11" s="54"/>
      <c r="U11" s="54"/>
      <c r="V11" s="54"/>
      <c r="W11" s="54"/>
      <c r="AK11" s="40" t="s">
        <v>77</v>
      </c>
      <c r="AL11" s="40">
        <v>5.9</v>
      </c>
      <c r="AM11" s="40">
        <v>6</v>
      </c>
      <c r="AN11" s="40">
        <v>6</v>
      </c>
      <c r="AO11" s="40">
        <v>5.8</v>
      </c>
      <c r="AP11" s="40">
        <v>7.3</v>
      </c>
      <c r="AQ11" s="39">
        <v>7.1</v>
      </c>
      <c r="AR11" s="39">
        <v>7.3</v>
      </c>
      <c r="AS11" s="39">
        <v>7</v>
      </c>
      <c r="AT11" s="39">
        <v>6</v>
      </c>
      <c r="AU11" s="40">
        <v>5.8</v>
      </c>
      <c r="AV11" s="40">
        <v>6</v>
      </c>
      <c r="AW11" s="48">
        <v>5.8</v>
      </c>
      <c r="AX11" s="40">
        <f t="shared" si="1"/>
        <v>7.4333333333333327</v>
      </c>
      <c r="AY11" s="65">
        <v>7.4</v>
      </c>
      <c r="AZ11" s="65">
        <v>7.3</v>
      </c>
      <c r="BA11" s="65">
        <v>7.6</v>
      </c>
    </row>
    <row r="12" spans="1:54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  <c r="S12" s="55">
        <v>4</v>
      </c>
      <c r="AK12" s="40" t="s">
        <v>78</v>
      </c>
      <c r="AL12" s="40">
        <v>5.6</v>
      </c>
      <c r="AM12" s="40">
        <v>5.8</v>
      </c>
      <c r="AN12" s="40">
        <v>5.7</v>
      </c>
      <c r="AO12" s="40">
        <v>5.6</v>
      </c>
      <c r="AP12" s="40">
        <v>7.5</v>
      </c>
      <c r="AQ12" s="39">
        <v>7.4</v>
      </c>
      <c r="AR12" s="39">
        <v>7.2</v>
      </c>
      <c r="AS12" s="39">
        <v>7.1</v>
      </c>
      <c r="AT12" s="39">
        <v>6</v>
      </c>
      <c r="AU12" s="40">
        <v>5.9</v>
      </c>
      <c r="AV12" s="40">
        <v>5.9</v>
      </c>
      <c r="AW12" s="48">
        <v>5.8</v>
      </c>
      <c r="AX12" s="40">
        <f t="shared" si="1"/>
        <v>7.3999999999999995</v>
      </c>
      <c r="AY12" s="65">
        <v>7.3</v>
      </c>
      <c r="AZ12" s="65">
        <v>7.4</v>
      </c>
      <c r="BA12" s="65">
        <v>7.5</v>
      </c>
    </row>
    <row r="13" spans="1:54" x14ac:dyDescent="0.2">
      <c r="A13" s="57"/>
      <c r="C13" s="53" t="s">
        <v>3</v>
      </c>
      <c r="D13" s="53">
        <v>32</v>
      </c>
      <c r="E13" s="53">
        <v>32</v>
      </c>
      <c r="F13" s="53">
        <v>34</v>
      </c>
      <c r="G13" s="53">
        <v>28</v>
      </c>
      <c r="H13" s="53">
        <v>12</v>
      </c>
      <c r="I13" s="53">
        <v>17</v>
      </c>
      <c r="J13" s="53">
        <v>23</v>
      </c>
      <c r="K13" s="53">
        <v>14</v>
      </c>
      <c r="L13" s="53">
        <v>33</v>
      </c>
      <c r="M13" s="53">
        <v>25</v>
      </c>
      <c r="N13" s="53">
        <v>21</v>
      </c>
      <c r="O13" s="53">
        <v>22</v>
      </c>
      <c r="P13" s="53">
        <v>31</v>
      </c>
      <c r="Q13" s="53">
        <v>24</v>
      </c>
      <c r="R13" s="53">
        <v>17</v>
      </c>
      <c r="S13" s="56">
        <v>15</v>
      </c>
      <c r="T13" s="54"/>
      <c r="U13" s="54"/>
      <c r="V13" s="54"/>
      <c r="W13" s="54"/>
      <c r="AK13" s="40" t="s">
        <v>79</v>
      </c>
      <c r="AL13" s="40">
        <v>5.3</v>
      </c>
      <c r="AM13" s="40">
        <v>5.5</v>
      </c>
      <c r="AN13" s="40">
        <v>5.4</v>
      </c>
      <c r="AO13" s="40">
        <v>5.3</v>
      </c>
      <c r="AP13" s="40">
        <v>7.2</v>
      </c>
      <c r="AQ13" s="39">
        <v>7.3</v>
      </c>
      <c r="AR13" s="39">
        <v>7.2</v>
      </c>
      <c r="AS13" s="39">
        <v>7.1</v>
      </c>
      <c r="AT13" s="39">
        <v>5.8</v>
      </c>
      <c r="AU13" s="40">
        <v>5.5</v>
      </c>
      <c r="AV13" s="40">
        <v>5.6</v>
      </c>
      <c r="AW13" s="48">
        <v>5.5</v>
      </c>
      <c r="AX13" s="40">
        <f t="shared" si="1"/>
        <v>7.3666666666666671</v>
      </c>
      <c r="AY13" s="66">
        <v>7.4</v>
      </c>
      <c r="AZ13" s="66">
        <v>7.3</v>
      </c>
      <c r="BA13" s="65">
        <v>7.4</v>
      </c>
    </row>
    <row r="14" spans="1:54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4</v>
      </c>
      <c r="Q14" s="10">
        <v>4</v>
      </c>
      <c r="R14" s="10">
        <v>4</v>
      </c>
      <c r="S14" s="55">
        <v>4</v>
      </c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</row>
    <row r="15" spans="1:54" x14ac:dyDescent="0.2">
      <c r="C15" s="53" t="s">
        <v>4</v>
      </c>
      <c r="D15" s="53">
        <v>29</v>
      </c>
      <c r="E15" s="53">
        <v>14</v>
      </c>
      <c r="F15" s="53">
        <v>28</v>
      </c>
      <c r="G15" s="53">
        <v>20</v>
      </c>
      <c r="H15" s="53">
        <v>22</v>
      </c>
      <c r="I15" s="53">
        <v>21</v>
      </c>
      <c r="J15" s="53">
        <v>22</v>
      </c>
      <c r="K15" s="53">
        <v>12</v>
      </c>
      <c r="L15" s="53">
        <v>16</v>
      </c>
      <c r="M15" s="53">
        <v>27</v>
      </c>
      <c r="N15" s="53">
        <v>19</v>
      </c>
      <c r="O15" s="53">
        <v>16</v>
      </c>
      <c r="P15" s="53">
        <v>26</v>
      </c>
      <c r="Q15" s="53">
        <v>21</v>
      </c>
      <c r="R15" s="53">
        <v>11</v>
      </c>
      <c r="S15" s="56">
        <v>18</v>
      </c>
      <c r="T15" s="54"/>
      <c r="U15" s="54"/>
      <c r="V15" s="54"/>
      <c r="W15" s="54"/>
    </row>
    <row r="16" spans="1:54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4</v>
      </c>
      <c r="Q16" s="10">
        <v>4</v>
      </c>
      <c r="R16" s="10">
        <v>4</v>
      </c>
      <c r="S16" s="55">
        <v>4</v>
      </c>
    </row>
    <row r="17" spans="3:53" x14ac:dyDescent="0.2">
      <c r="C17" s="53" t="s">
        <v>24</v>
      </c>
      <c r="D17" s="53">
        <v>42</v>
      </c>
      <c r="E17" s="53">
        <v>26</v>
      </c>
      <c r="F17" s="53">
        <v>23</v>
      </c>
      <c r="G17" s="53">
        <v>34</v>
      </c>
      <c r="H17" s="53">
        <v>19</v>
      </c>
      <c r="I17" s="53">
        <v>16</v>
      </c>
      <c r="J17" s="53">
        <v>20</v>
      </c>
      <c r="K17" s="53">
        <v>20</v>
      </c>
      <c r="L17" s="53">
        <v>26</v>
      </c>
      <c r="M17" s="53">
        <v>23</v>
      </c>
      <c r="N17" s="53">
        <v>23</v>
      </c>
      <c r="O17" s="53">
        <v>16</v>
      </c>
      <c r="P17" s="53">
        <v>22</v>
      </c>
      <c r="Q17" s="53">
        <v>19</v>
      </c>
      <c r="R17" s="53">
        <v>12</v>
      </c>
      <c r="S17" s="56">
        <v>15</v>
      </c>
      <c r="T17" s="54"/>
      <c r="U17" s="54"/>
      <c r="V17" s="54"/>
      <c r="W17" s="54"/>
    </row>
    <row r="18" spans="3:53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4</v>
      </c>
      <c r="Q18" s="10">
        <v>4</v>
      </c>
      <c r="R18" s="10">
        <v>4</v>
      </c>
      <c r="S18" s="55">
        <v>4</v>
      </c>
    </row>
    <row r="19" spans="3:53" x14ac:dyDescent="0.2">
      <c r="C19" s="53" t="s">
        <v>5</v>
      </c>
      <c r="D19" s="53">
        <v>28</v>
      </c>
      <c r="E19" s="53">
        <v>24</v>
      </c>
      <c r="F19" s="53">
        <v>34</v>
      </c>
      <c r="G19" s="53">
        <v>29</v>
      </c>
      <c r="H19" s="53">
        <v>19</v>
      </c>
      <c r="I19" s="53">
        <v>25</v>
      </c>
      <c r="J19" s="53">
        <v>15</v>
      </c>
      <c r="K19" s="53">
        <v>12</v>
      </c>
      <c r="L19" s="53">
        <v>20</v>
      </c>
      <c r="M19" s="53">
        <v>15</v>
      </c>
      <c r="N19" s="53">
        <v>19</v>
      </c>
      <c r="O19" s="53">
        <v>13</v>
      </c>
      <c r="P19" s="53">
        <v>29</v>
      </c>
      <c r="Q19" s="53">
        <v>21</v>
      </c>
      <c r="R19" s="53">
        <v>13</v>
      </c>
      <c r="S19" s="56">
        <v>18</v>
      </c>
      <c r="T19" s="54"/>
      <c r="U19" s="54"/>
      <c r="V19" s="54"/>
      <c r="W19" s="54"/>
    </row>
    <row r="20" spans="3:53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58">
        <v>4</v>
      </c>
      <c r="Q20" s="58">
        <v>4</v>
      </c>
      <c r="R20" s="58">
        <v>4</v>
      </c>
      <c r="S20" s="59">
        <v>4</v>
      </c>
    </row>
    <row r="21" spans="3:53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3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3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3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3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3" x14ac:dyDescent="0.2">
      <c r="C26" s="61">
        <v>0</v>
      </c>
      <c r="D26" s="61">
        <f t="shared" ref="D26:S26" si="2">((D7*(5*20)*10^D8))/(5*30)</f>
        <v>1733333.3333333333</v>
      </c>
      <c r="E26" s="61">
        <f t="shared" si="2"/>
        <v>1733333.3333333333</v>
      </c>
      <c r="F26" s="61">
        <f t="shared" si="2"/>
        <v>1733333.3333333333</v>
      </c>
      <c r="G26" s="61">
        <f t="shared" si="2"/>
        <v>1733333.3333333333</v>
      </c>
      <c r="H26" s="61">
        <f t="shared" si="2"/>
        <v>2066666.6666666667</v>
      </c>
      <c r="I26" s="61">
        <f t="shared" si="2"/>
        <v>2066666.6666666667</v>
      </c>
      <c r="J26" s="61">
        <f t="shared" si="2"/>
        <v>2066666.6666666667</v>
      </c>
      <c r="K26" s="61">
        <f t="shared" si="2"/>
        <v>2066666.6666666667</v>
      </c>
      <c r="L26" s="61">
        <f t="shared" si="2"/>
        <v>1733333.3333333333</v>
      </c>
      <c r="M26" s="61">
        <f t="shared" si="2"/>
        <v>1733333.3333333333</v>
      </c>
      <c r="N26" s="61">
        <f t="shared" si="2"/>
        <v>1733333.3333333333</v>
      </c>
      <c r="O26" s="61">
        <f t="shared" si="2"/>
        <v>1733333.3333333333</v>
      </c>
      <c r="P26" s="61">
        <f t="shared" si="2"/>
        <v>2066666.6666666667</v>
      </c>
      <c r="Q26" s="61">
        <f t="shared" si="2"/>
        <v>2066666.6666666667</v>
      </c>
      <c r="R26" s="61">
        <f t="shared" si="2"/>
        <v>2066666.6666666667</v>
      </c>
      <c r="S26" s="55">
        <f t="shared" si="2"/>
        <v>2066666.6666666667</v>
      </c>
      <c r="AK26" s="37" t="s">
        <v>6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  <c r="BA26" t="s">
        <v>130</v>
      </c>
    </row>
    <row r="27" spans="3:53" x14ac:dyDescent="0.2">
      <c r="C27" s="10">
        <v>1</v>
      </c>
      <c r="D27" s="61">
        <f>D9*(5*20)*10^D10</f>
        <v>10000000</v>
      </c>
      <c r="E27" s="61">
        <f t="shared" ref="E27:R27" si="3">E9*(5*20)*10^E10</f>
        <v>15000000</v>
      </c>
      <c r="F27" s="61">
        <f t="shared" si="3"/>
        <v>16000000</v>
      </c>
      <c r="G27" s="61">
        <f t="shared" si="3"/>
        <v>14000000</v>
      </c>
      <c r="H27" s="61">
        <f t="shared" si="3"/>
        <v>70000</v>
      </c>
      <c r="I27" s="61">
        <f t="shared" si="3"/>
        <v>120000</v>
      </c>
      <c r="J27" s="61">
        <f t="shared" si="3"/>
        <v>110000</v>
      </c>
      <c r="K27" s="61">
        <f t="shared" si="3"/>
        <v>110000</v>
      </c>
      <c r="L27" s="61">
        <f>L9*(5*20)*10^L10</f>
        <v>29000000</v>
      </c>
      <c r="M27" s="61">
        <f t="shared" si="3"/>
        <v>22000000</v>
      </c>
      <c r="N27" s="61">
        <f t="shared" si="3"/>
        <v>14000000</v>
      </c>
      <c r="O27" s="61">
        <f t="shared" si="3"/>
        <v>26000000</v>
      </c>
      <c r="P27" s="61">
        <f t="shared" si="3"/>
        <v>470000</v>
      </c>
      <c r="Q27" s="61">
        <f t="shared" si="3"/>
        <v>510000</v>
      </c>
      <c r="R27" s="61">
        <f t="shared" si="3"/>
        <v>230000</v>
      </c>
      <c r="S27" s="55">
        <f>S9*(5*20)*10^S10</f>
        <v>200000</v>
      </c>
      <c r="AL27" t="s">
        <v>8</v>
      </c>
      <c r="AM27" t="s">
        <v>9</v>
      </c>
      <c r="AN27" t="s">
        <v>10</v>
      </c>
      <c r="AO27" t="s">
        <v>11</v>
      </c>
      <c r="AP27" t="s">
        <v>12</v>
      </c>
      <c r="AQ27" t="s">
        <v>13</v>
      </c>
      <c r="AR27" t="s">
        <v>14</v>
      </c>
      <c r="AS27" t="s">
        <v>15</v>
      </c>
      <c r="AT27" t="s">
        <v>16</v>
      </c>
      <c r="AU27" t="s">
        <v>17</v>
      </c>
      <c r="AV27" t="s">
        <v>18</v>
      </c>
      <c r="AW27" t="s">
        <v>19</v>
      </c>
      <c r="AX27" t="s">
        <v>20</v>
      </c>
      <c r="AY27" t="s">
        <v>21</v>
      </c>
      <c r="AZ27" t="s">
        <v>22</v>
      </c>
      <c r="BA27" t="s">
        <v>23</v>
      </c>
    </row>
    <row r="28" spans="3:53" x14ac:dyDescent="0.2">
      <c r="C28" s="10">
        <v>2</v>
      </c>
      <c r="D28" s="61">
        <f>D11*(5*20)*10^D12</f>
        <v>75000000</v>
      </c>
      <c r="E28" s="61">
        <f>E11*(5*20)*10^E12</f>
        <v>67000000</v>
      </c>
      <c r="F28" s="61">
        <f t="shared" ref="F28:S28" si="4">F11*(5*20)*10^F12</f>
        <v>81000000</v>
      </c>
      <c r="G28" s="61">
        <f t="shared" si="4"/>
        <v>101000000</v>
      </c>
      <c r="H28" s="61">
        <f t="shared" si="4"/>
        <v>9000000</v>
      </c>
      <c r="I28" s="61">
        <f t="shared" si="4"/>
        <v>12000000</v>
      </c>
      <c r="J28" s="61">
        <f t="shared" si="4"/>
        <v>12000000</v>
      </c>
      <c r="K28" s="61">
        <f t="shared" si="4"/>
        <v>13000000</v>
      </c>
      <c r="L28" s="61">
        <f t="shared" si="4"/>
        <v>100000000</v>
      </c>
      <c r="M28" s="61">
        <f t="shared" si="4"/>
        <v>110000000</v>
      </c>
      <c r="N28" s="61">
        <f t="shared" si="4"/>
        <v>88000000</v>
      </c>
      <c r="O28" s="61">
        <f t="shared" si="4"/>
        <v>71000000</v>
      </c>
      <c r="P28" s="61">
        <f t="shared" si="4"/>
        <v>29000000</v>
      </c>
      <c r="Q28" s="61">
        <f t="shared" si="4"/>
        <v>17000000</v>
      </c>
      <c r="R28" s="61">
        <f t="shared" si="4"/>
        <v>5000000</v>
      </c>
      <c r="S28" s="61">
        <f t="shared" si="4"/>
        <v>12000000</v>
      </c>
      <c r="AK28" s="49" t="s">
        <v>131</v>
      </c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37"/>
    </row>
    <row r="29" spans="3:53" x14ac:dyDescent="0.2">
      <c r="C29" s="10">
        <v>3</v>
      </c>
      <c r="D29" s="61">
        <f t="shared" ref="D29:S29" si="5">D13*(5*20)*10^D14</f>
        <v>320000000</v>
      </c>
      <c r="E29" s="61">
        <f t="shared" si="5"/>
        <v>320000000</v>
      </c>
      <c r="F29" s="61">
        <f t="shared" si="5"/>
        <v>340000000</v>
      </c>
      <c r="G29" s="61">
        <f t="shared" si="5"/>
        <v>280000000</v>
      </c>
      <c r="H29" s="61">
        <f t="shared" si="5"/>
        <v>12000000</v>
      </c>
      <c r="I29" s="61">
        <f t="shared" si="5"/>
        <v>17000000</v>
      </c>
      <c r="J29" s="61">
        <f t="shared" si="5"/>
        <v>23000000</v>
      </c>
      <c r="K29" s="61">
        <f t="shared" si="5"/>
        <v>14000000</v>
      </c>
      <c r="L29" s="61">
        <f t="shared" si="5"/>
        <v>330000000</v>
      </c>
      <c r="M29" s="61">
        <f t="shared" si="5"/>
        <v>250000000</v>
      </c>
      <c r="N29" s="61">
        <f t="shared" si="5"/>
        <v>210000000</v>
      </c>
      <c r="O29" s="61">
        <f t="shared" si="5"/>
        <v>220000000</v>
      </c>
      <c r="P29" s="61">
        <f t="shared" si="5"/>
        <v>31000000</v>
      </c>
      <c r="Q29" s="61">
        <f t="shared" si="5"/>
        <v>24000000</v>
      </c>
      <c r="R29" s="61">
        <f t="shared" si="5"/>
        <v>17000000</v>
      </c>
      <c r="S29" s="55">
        <f t="shared" si="5"/>
        <v>15000000</v>
      </c>
      <c r="AK29" s="50">
        <v>0</v>
      </c>
    </row>
    <row r="30" spans="3:53" x14ac:dyDescent="0.2">
      <c r="C30" s="10">
        <v>6</v>
      </c>
      <c r="D30" s="61">
        <f t="shared" ref="D30:S30" si="6">D15*(5*20)*10^D16</f>
        <v>290000000</v>
      </c>
      <c r="E30" s="61">
        <f t="shared" si="6"/>
        <v>140000000</v>
      </c>
      <c r="F30" s="61">
        <f t="shared" si="6"/>
        <v>280000000</v>
      </c>
      <c r="G30" s="61">
        <f t="shared" si="6"/>
        <v>200000000</v>
      </c>
      <c r="H30" s="61">
        <f t="shared" si="6"/>
        <v>22000000</v>
      </c>
      <c r="I30" s="61">
        <f t="shared" si="6"/>
        <v>21000000</v>
      </c>
      <c r="J30" s="61">
        <f t="shared" si="6"/>
        <v>22000000</v>
      </c>
      <c r="K30" s="61">
        <f t="shared" si="6"/>
        <v>12000000</v>
      </c>
      <c r="L30" s="61">
        <f t="shared" si="6"/>
        <v>160000000</v>
      </c>
      <c r="M30" s="61">
        <f t="shared" si="6"/>
        <v>270000000</v>
      </c>
      <c r="N30" s="61">
        <f t="shared" si="6"/>
        <v>190000000</v>
      </c>
      <c r="O30" s="61">
        <f t="shared" si="6"/>
        <v>160000000</v>
      </c>
      <c r="P30" s="61">
        <f t="shared" si="6"/>
        <v>26000000</v>
      </c>
      <c r="Q30" s="61">
        <f t="shared" si="6"/>
        <v>21000000</v>
      </c>
      <c r="R30" s="61">
        <f t="shared" si="6"/>
        <v>11000000</v>
      </c>
      <c r="S30" s="55">
        <f t="shared" si="6"/>
        <v>18000000</v>
      </c>
      <c r="AK30" s="48">
        <v>1</v>
      </c>
    </row>
    <row r="31" spans="3:53" x14ac:dyDescent="0.2">
      <c r="C31" s="10">
        <v>7</v>
      </c>
      <c r="D31" s="61">
        <f t="shared" ref="D31:S31" si="7">D17*(5*20)*10^D18</f>
        <v>420000000</v>
      </c>
      <c r="E31" s="61">
        <f t="shared" si="7"/>
        <v>260000000</v>
      </c>
      <c r="F31" s="61">
        <f t="shared" si="7"/>
        <v>230000000</v>
      </c>
      <c r="G31" s="61">
        <f t="shared" si="7"/>
        <v>340000000</v>
      </c>
      <c r="H31" s="61">
        <f t="shared" si="7"/>
        <v>19000000</v>
      </c>
      <c r="I31" s="61">
        <f t="shared" si="7"/>
        <v>16000000</v>
      </c>
      <c r="J31" s="61">
        <f t="shared" si="7"/>
        <v>20000000</v>
      </c>
      <c r="K31" s="61">
        <f t="shared" si="7"/>
        <v>20000000</v>
      </c>
      <c r="L31" s="61">
        <f t="shared" si="7"/>
        <v>260000000</v>
      </c>
      <c r="M31" s="61">
        <f t="shared" si="7"/>
        <v>230000000</v>
      </c>
      <c r="N31" s="61">
        <f t="shared" si="7"/>
        <v>230000000</v>
      </c>
      <c r="O31" s="61">
        <f t="shared" si="7"/>
        <v>160000000</v>
      </c>
      <c r="P31" s="61">
        <f t="shared" si="7"/>
        <v>22000000</v>
      </c>
      <c r="Q31" s="61">
        <f t="shared" si="7"/>
        <v>19000000</v>
      </c>
      <c r="R31" s="61">
        <f t="shared" si="7"/>
        <v>12000000</v>
      </c>
      <c r="S31" s="55">
        <f t="shared" si="7"/>
        <v>15000000</v>
      </c>
      <c r="AK31" s="48">
        <v>2</v>
      </c>
    </row>
    <row r="32" spans="3:53" x14ac:dyDescent="0.2">
      <c r="C32" s="10">
        <v>8</v>
      </c>
      <c r="D32" s="61">
        <f t="shared" ref="D32:S32" si="8">D19*(5*20)*10^D20</f>
        <v>280000000</v>
      </c>
      <c r="E32" s="61">
        <f t="shared" si="8"/>
        <v>240000000</v>
      </c>
      <c r="F32" s="61">
        <f t="shared" si="8"/>
        <v>340000000</v>
      </c>
      <c r="G32" s="61">
        <f t="shared" si="8"/>
        <v>290000000</v>
      </c>
      <c r="H32" s="61">
        <f t="shared" si="8"/>
        <v>19000000</v>
      </c>
      <c r="I32" s="61">
        <f t="shared" si="8"/>
        <v>25000000</v>
      </c>
      <c r="J32" s="61">
        <f t="shared" si="8"/>
        <v>15000000</v>
      </c>
      <c r="K32" s="61">
        <f t="shared" si="8"/>
        <v>12000000</v>
      </c>
      <c r="L32" s="61">
        <f t="shared" si="8"/>
        <v>200000000</v>
      </c>
      <c r="M32" s="61">
        <f t="shared" si="8"/>
        <v>150000000</v>
      </c>
      <c r="N32" s="61">
        <f t="shared" si="8"/>
        <v>190000000</v>
      </c>
      <c r="O32" s="61">
        <f t="shared" si="8"/>
        <v>130000000</v>
      </c>
      <c r="P32" s="61">
        <f t="shared" si="8"/>
        <v>29000000</v>
      </c>
      <c r="Q32" s="61">
        <f t="shared" si="8"/>
        <v>21000000</v>
      </c>
      <c r="R32" s="61">
        <f t="shared" si="8"/>
        <v>13000000</v>
      </c>
      <c r="S32" s="55">
        <f t="shared" si="8"/>
        <v>18000000</v>
      </c>
      <c r="AK32" s="48">
        <v>3</v>
      </c>
    </row>
    <row r="33" spans="2:58" x14ac:dyDescent="0.2">
      <c r="AK33" s="48">
        <v>6</v>
      </c>
    </row>
    <row r="34" spans="2:58" x14ac:dyDescent="0.2">
      <c r="AK34" s="48">
        <v>7</v>
      </c>
    </row>
    <row r="35" spans="2:58" x14ac:dyDescent="0.2">
      <c r="AK35" s="48">
        <v>8</v>
      </c>
    </row>
    <row r="38" spans="2:58" ht="16" x14ac:dyDescent="0.2">
      <c r="N38" s="62"/>
      <c r="O38" s="41" t="s">
        <v>40</v>
      </c>
      <c r="P38" s="37" t="s">
        <v>42</v>
      </c>
      <c r="Q38" s="41" t="s">
        <v>43</v>
      </c>
    </row>
    <row r="39" spans="2:58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8" ht="16" x14ac:dyDescent="0.2">
      <c r="B40" t="s">
        <v>29</v>
      </c>
      <c r="C40" t="str">
        <f>$D$24</f>
        <v>At1</v>
      </c>
      <c r="D40">
        <f>$C$26</f>
        <v>0</v>
      </c>
      <c r="E40">
        <f>D26</f>
        <v>1733333.3333333333</v>
      </c>
      <c r="F40">
        <f>(E41-E40)</f>
        <v>8266666.666666667</v>
      </c>
      <c r="G40">
        <f>((D41-D40)*(E41-E40))/2+(D41-D40)*E40</f>
        <v>5866666.666666667</v>
      </c>
      <c r="H40" t="s">
        <v>29</v>
      </c>
      <c r="I40" t="s">
        <v>31</v>
      </c>
      <c r="J40">
        <f>SUM(G40:G45)</f>
        <v>2870866666.666667</v>
      </c>
      <c r="K40">
        <f>AVERAGE(J40:J43)</f>
        <v>2533991666.666667</v>
      </c>
      <c r="M40" t="s">
        <v>31</v>
      </c>
      <c r="N40" s="42" t="s">
        <v>8</v>
      </c>
      <c r="O40" s="43">
        <f>MAX(E40:E46)</f>
        <v>420000000</v>
      </c>
      <c r="P40">
        <f>MAX(F40:F42)</f>
        <v>245000000</v>
      </c>
      <c r="Q40" s="42">
        <v>1</v>
      </c>
      <c r="S40" t="s">
        <v>29</v>
      </c>
      <c r="T40" t="s">
        <v>31</v>
      </c>
      <c r="U40">
        <f>SUM(G40:G45)</f>
        <v>2870866666.666667</v>
      </c>
      <c r="V40">
        <f>AVERAGE(U40:U43)</f>
        <v>2533991666.666667</v>
      </c>
      <c r="W40" t="s">
        <v>31</v>
      </c>
      <c r="X40">
        <f>P40</f>
        <v>245000000</v>
      </c>
      <c r="Y40">
        <f>AVERAGE(X40:X43)</f>
        <v>234000000</v>
      </c>
      <c r="Z40" t="s">
        <v>31</v>
      </c>
    </row>
    <row r="41" spans="2:58" ht="16" x14ac:dyDescent="0.2">
      <c r="B41" t="s">
        <v>29</v>
      </c>
      <c r="C41" t="str">
        <f t="shared" ref="C41:C46" si="9">$D$24</f>
        <v>At1</v>
      </c>
      <c r="D41">
        <f>$C$27</f>
        <v>1</v>
      </c>
      <c r="E41">
        <f t="shared" ref="E41:E46" si="10">D27</f>
        <v>10000000</v>
      </c>
      <c r="F41">
        <f>(E42-E41)</f>
        <v>65000000</v>
      </c>
      <c r="G41">
        <f>((D43-D41)*(E43-E41))/2+(D43-D41)*E41</f>
        <v>330000000</v>
      </c>
      <c r="H41" t="s">
        <v>29</v>
      </c>
      <c r="I41" t="s">
        <v>31</v>
      </c>
      <c r="J41">
        <f>SUM(G47:G52)</f>
        <v>2173366666.666667</v>
      </c>
      <c r="M41" t="s">
        <v>31</v>
      </c>
      <c r="N41" s="42" t="s">
        <v>9</v>
      </c>
      <c r="O41" s="43">
        <f>MAX(E47:E53)</f>
        <v>320000000</v>
      </c>
      <c r="P41">
        <f>MAX(F47:F49)</f>
        <v>253000000</v>
      </c>
      <c r="Q41" s="42">
        <v>1</v>
      </c>
      <c r="R41" s="42"/>
      <c r="S41" t="s">
        <v>29</v>
      </c>
      <c r="T41" t="s">
        <v>31</v>
      </c>
      <c r="U41">
        <f>SUM(G47:G52)</f>
        <v>2173366666.666667</v>
      </c>
      <c r="W41" t="s">
        <v>31</v>
      </c>
      <c r="X41">
        <f t="shared" ref="X41:X54" si="11">P41</f>
        <v>253000000</v>
      </c>
      <c r="Z41" t="s">
        <v>32</v>
      </c>
    </row>
    <row r="42" spans="2:58" ht="16" x14ac:dyDescent="0.2">
      <c r="B42" t="s">
        <v>29</v>
      </c>
      <c r="C42" t="str">
        <f t="shared" si="9"/>
        <v>At1</v>
      </c>
      <c r="D42">
        <v>2</v>
      </c>
      <c r="E42">
        <f t="shared" si="10"/>
        <v>75000000</v>
      </c>
      <c r="F42">
        <f>(E43-E42)</f>
        <v>245000000</v>
      </c>
      <c r="G42">
        <f>((D44-D43)*(E44-E43))/2+(D44-D43)*E43</f>
        <v>915000000</v>
      </c>
      <c r="H42" t="s">
        <v>29</v>
      </c>
      <c r="I42" t="s">
        <v>31</v>
      </c>
      <c r="J42">
        <f>SUM(G54:G59)</f>
        <v>2764866666.666667</v>
      </c>
      <c r="M42" t="s">
        <v>31</v>
      </c>
      <c r="N42" s="42" t="s">
        <v>10</v>
      </c>
      <c r="O42" s="43">
        <f>MAX(E54:E60)</f>
        <v>340000000</v>
      </c>
      <c r="P42">
        <f>MAX(F54:F56)</f>
        <v>259000000</v>
      </c>
      <c r="Q42" s="42">
        <v>1</v>
      </c>
      <c r="R42" s="42"/>
      <c r="S42" t="s">
        <v>29</v>
      </c>
      <c r="T42" t="s">
        <v>31</v>
      </c>
      <c r="U42">
        <f>SUM(G54:G59)</f>
        <v>2764866666.666667</v>
      </c>
      <c r="W42" t="s">
        <v>31</v>
      </c>
      <c r="X42">
        <f t="shared" si="11"/>
        <v>259000000</v>
      </c>
      <c r="Z42" t="s">
        <v>36</v>
      </c>
      <c r="AA42">
        <f>LOG10(V48/V40)</f>
        <v>-9.6043585722309935E-2</v>
      </c>
      <c r="AB42">
        <f>AA42*2</f>
        <v>-0.19208717144461987</v>
      </c>
      <c r="AC42" s="44">
        <v>6.6699999999999995E-2</v>
      </c>
      <c r="AD42">
        <f>LOG10(Y48/Y40)</f>
        <v>-0.1644178192192878</v>
      </c>
      <c r="AE42">
        <f>AD42*2</f>
        <v>-0.32883563843857561</v>
      </c>
      <c r="AF42" s="44">
        <v>5.0700000000000002E-2</v>
      </c>
      <c r="AJ42" s="1" t="s">
        <v>28</v>
      </c>
      <c r="AK42" s="1" t="s">
        <v>27</v>
      </c>
      <c r="AL42" s="1" t="s">
        <v>26</v>
      </c>
      <c r="AM42" s="1" t="s">
        <v>80</v>
      </c>
      <c r="AN42" t="s">
        <v>81</v>
      </c>
      <c r="AP42" t="s">
        <v>34</v>
      </c>
      <c r="AQ42" t="s">
        <v>28</v>
      </c>
      <c r="AR42" t="s">
        <v>6</v>
      </c>
      <c r="AS42" t="s">
        <v>82</v>
      </c>
      <c r="AT42" t="s">
        <v>35</v>
      </c>
      <c r="AU42" s="68" t="s">
        <v>83</v>
      </c>
      <c r="AV42" s="68" t="s">
        <v>81</v>
      </c>
      <c r="AW42" t="s">
        <v>35</v>
      </c>
      <c r="AX42" t="s">
        <v>84</v>
      </c>
      <c r="AZ42" t="s">
        <v>6</v>
      </c>
      <c r="BA42" t="s">
        <v>85</v>
      </c>
      <c r="BB42" t="s">
        <v>86</v>
      </c>
      <c r="BC42" t="s">
        <v>87</v>
      </c>
      <c r="BE42" t="s">
        <v>35</v>
      </c>
      <c r="BF42" t="s">
        <v>84</v>
      </c>
    </row>
    <row r="43" spans="2:58" ht="16" x14ac:dyDescent="0.2">
      <c r="B43" t="s">
        <v>29</v>
      </c>
      <c r="C43" t="str">
        <f t="shared" si="9"/>
        <v>At1</v>
      </c>
      <c r="D43">
        <f>C$29</f>
        <v>3</v>
      </c>
      <c r="E43">
        <f t="shared" si="10"/>
        <v>320000000</v>
      </c>
      <c r="F43">
        <f>(E44-E43)</f>
        <v>-30000000</v>
      </c>
      <c r="G43">
        <f>((D44-D43)*(E44-E43))/2+(D44-D43)*E43</f>
        <v>915000000</v>
      </c>
      <c r="H43" t="s">
        <v>29</v>
      </c>
      <c r="I43" t="s">
        <v>31</v>
      </c>
      <c r="J43">
        <f>SUM(G61:G66)</f>
        <v>2326866666.666667</v>
      </c>
      <c r="M43" t="s">
        <v>31</v>
      </c>
      <c r="N43" s="42" t="s">
        <v>11</v>
      </c>
      <c r="O43" s="43">
        <f>MAX(E61:E67)</f>
        <v>340000000</v>
      </c>
      <c r="P43">
        <f>MAX(F61:F63)</f>
        <v>179000000</v>
      </c>
      <c r="Q43" s="42">
        <v>1</v>
      </c>
      <c r="R43" s="42"/>
      <c r="S43" t="s">
        <v>29</v>
      </c>
      <c r="T43" t="s">
        <v>31</v>
      </c>
      <c r="U43">
        <f>SUM(G61:G66)</f>
        <v>2326866666.666667</v>
      </c>
      <c r="W43" t="s">
        <v>31</v>
      </c>
      <c r="X43">
        <f t="shared" si="11"/>
        <v>179000000</v>
      </c>
      <c r="Z43" t="s">
        <v>37</v>
      </c>
      <c r="AA43">
        <f>LOG10(V52/V44)</f>
        <v>5.0501319391398437E-2</v>
      </c>
      <c r="AB43">
        <f>AA43*2</f>
        <v>0.10100263878279687</v>
      </c>
      <c r="AC43" s="44">
        <v>0.55700000000000005</v>
      </c>
      <c r="AD43">
        <f>LOG10(Y52/Y44)</f>
        <v>0.178845076082949</v>
      </c>
      <c r="AE43">
        <f>AD43*2</f>
        <v>0.357690152165898</v>
      </c>
      <c r="AF43" s="44">
        <v>0.19900000000000001</v>
      </c>
      <c r="AJ43" s="1" t="s">
        <v>31</v>
      </c>
      <c r="AK43" s="1" t="str">
        <f>$D$25</f>
        <v>11-MIX I</v>
      </c>
      <c r="AL43" s="1">
        <f>$C$27</f>
        <v>1</v>
      </c>
      <c r="AM43" s="1">
        <f>AL7</f>
        <v>7.5999999999999988</v>
      </c>
      <c r="AN43" t="e">
        <f>AM43/$P$5*100</f>
        <v>#VALUE!</v>
      </c>
      <c r="AP43" t="e">
        <f>((AL44-AL43)*(AN44-AN43))/2+(AL44-AL43)*AN43</f>
        <v>#VALUE!</v>
      </c>
      <c r="AQ43" t="s">
        <v>31</v>
      </c>
      <c r="AR43" t="s">
        <v>8</v>
      </c>
      <c r="AS43" t="e">
        <f>800-SUM(AP43:AP48)</f>
        <v>#VALUE!</v>
      </c>
      <c r="AT43" t="e">
        <f>AVERAGE(AS43:AS46)</f>
        <v>#VALUE!</v>
      </c>
      <c r="AU43" s="68" t="e">
        <f>AS43+$K$55</f>
        <v>#VALUE!</v>
      </c>
      <c r="AV43" s="68" t="e">
        <f>AU43/$K$56*100</f>
        <v>#VALUE!</v>
      </c>
      <c r="AW43" t="e">
        <f>AVERAGE(AS43:AS46)</f>
        <v>#VALUE!</v>
      </c>
      <c r="AX43" t="e">
        <f>_xlfn.STDEV.S(AS43:AS46)</f>
        <v>#VALUE!</v>
      </c>
      <c r="AZ43" t="s">
        <v>146</v>
      </c>
      <c r="BA43" t="e">
        <f>AT43+AT47</f>
        <v>#VALUE!</v>
      </c>
      <c r="BB43" t="e">
        <f>AT51</f>
        <v>#VALUE!</v>
      </c>
      <c r="BC43" t="e">
        <f>AX51</f>
        <v>#VALUE!</v>
      </c>
      <c r="BE43" t="e">
        <f>AVERAGE(AS43:AS46)</f>
        <v>#VALUE!</v>
      </c>
      <c r="BF43" t="e">
        <f>_xlfn.STDEV.S(AS43:AS46)</f>
        <v>#VALUE!</v>
      </c>
    </row>
    <row r="44" spans="2:58" ht="16" x14ac:dyDescent="0.2">
      <c r="B44" t="s">
        <v>29</v>
      </c>
      <c r="C44" t="str">
        <f t="shared" si="9"/>
        <v>At1</v>
      </c>
      <c r="D44">
        <f>C$30</f>
        <v>6</v>
      </c>
      <c r="E44">
        <f t="shared" si="10"/>
        <v>290000000</v>
      </c>
      <c r="G44">
        <f>((D45-D44)*(E45-E44))/2+(D45-D44)*E44</f>
        <v>355000000</v>
      </c>
      <c r="H44" t="s">
        <v>29</v>
      </c>
      <c r="I44" t="s">
        <v>32</v>
      </c>
      <c r="J44">
        <f>SUM(G68:G73)</f>
        <v>154638333.33333334</v>
      </c>
      <c r="K44">
        <f>AVERAGE(J44:J47)</f>
        <v>162187083.33333331</v>
      </c>
      <c r="M44" t="s">
        <v>32</v>
      </c>
      <c r="N44" s="42" t="s">
        <v>12</v>
      </c>
      <c r="O44" s="43">
        <f>MAX(E68:E75)</f>
        <v>22000000</v>
      </c>
      <c r="P44">
        <f>MAX(F68:F70)</f>
        <v>8930000</v>
      </c>
      <c r="Q44" s="42">
        <v>1</v>
      </c>
      <c r="R44" s="42"/>
      <c r="S44" t="s">
        <v>29</v>
      </c>
      <c r="T44" t="s">
        <v>32</v>
      </c>
      <c r="U44">
        <f>SUM(G68:G73)</f>
        <v>154638333.33333334</v>
      </c>
      <c r="V44">
        <f>AVERAGE(U44:U47)</f>
        <v>162187083.33333331</v>
      </c>
      <c r="W44" t="s">
        <v>32</v>
      </c>
      <c r="X44">
        <f t="shared" si="11"/>
        <v>8930000</v>
      </c>
      <c r="Y44">
        <f>AVERAGE(X44:X47)</f>
        <v>11397500</v>
      </c>
      <c r="AJ44" s="1" t="s">
        <v>31</v>
      </c>
      <c r="AK44" s="1" t="str">
        <f t="shared" ref="AK44:AK49" si="12">$D$25</f>
        <v>11-MIX I</v>
      </c>
      <c r="AL44" s="1">
        <f>$C$28</f>
        <v>2</v>
      </c>
      <c r="AM44" s="1">
        <f t="shared" ref="AM44:AM49" si="13">AL8</f>
        <v>7.4</v>
      </c>
      <c r="AN44" t="e">
        <f>AM44/$P$6*100</f>
        <v>#VALUE!</v>
      </c>
      <c r="AP44" t="e">
        <f>((AL45-AL44)*(AN45-AN44))/2+(AL45-AL44)*AN44</f>
        <v>#VALUE!</v>
      </c>
      <c r="AQ44" t="s">
        <v>31</v>
      </c>
      <c r="AR44" t="s">
        <v>9</v>
      </c>
      <c r="AS44" t="e">
        <f>800-SUM(AP50:AP55)</f>
        <v>#VALUE!</v>
      </c>
      <c r="AU44" s="68" t="e">
        <f>AS44+$K$55</f>
        <v>#VALUE!</v>
      </c>
      <c r="AV44" s="68" t="e">
        <f>AU44/$K$56*100</f>
        <v>#VALUE!</v>
      </c>
      <c r="BE44" t="e">
        <f>AVERAGE(AS47:AS50)</f>
        <v>#VALUE!</v>
      </c>
      <c r="BF44" t="e">
        <f>_xlfn.STDEV.S(AS47:AS50)</f>
        <v>#VALUE!</v>
      </c>
    </row>
    <row r="45" spans="2:58" ht="16" x14ac:dyDescent="0.2">
      <c r="B45" t="s">
        <v>29</v>
      </c>
      <c r="C45" t="str">
        <f t="shared" si="9"/>
        <v>At1</v>
      </c>
      <c r="D45">
        <f>C$31</f>
        <v>7</v>
      </c>
      <c r="E45">
        <f t="shared" si="10"/>
        <v>420000000</v>
      </c>
      <c r="G45">
        <f>((D46-D45)*(E46-E45))/2+(D46-D45)*E45</f>
        <v>350000000</v>
      </c>
      <c r="H45" t="s">
        <v>29</v>
      </c>
      <c r="I45" t="s">
        <v>32</v>
      </c>
      <c r="J45">
        <f>SUM(G75:G80)</f>
        <v>171213333.33333331</v>
      </c>
      <c r="M45" t="s">
        <v>32</v>
      </c>
      <c r="N45" s="42" t="s">
        <v>13</v>
      </c>
      <c r="O45" s="43">
        <f>MAX(E75:E81)</f>
        <v>25000000</v>
      </c>
      <c r="P45">
        <f>MAX(F75:F77)</f>
        <v>11880000</v>
      </c>
      <c r="Q45" s="42">
        <v>1</v>
      </c>
      <c r="R45" s="42"/>
      <c r="S45" t="s">
        <v>29</v>
      </c>
      <c r="T45" t="s">
        <v>32</v>
      </c>
      <c r="U45">
        <f>SUM(G75:G80)</f>
        <v>171213333.33333331</v>
      </c>
      <c r="W45" t="s">
        <v>32</v>
      </c>
      <c r="X45">
        <f t="shared" si="11"/>
        <v>11880000</v>
      </c>
      <c r="AJ45" s="1" t="s">
        <v>31</v>
      </c>
      <c r="AK45" s="1" t="str">
        <f t="shared" si="12"/>
        <v>11-MIX I</v>
      </c>
      <c r="AL45" s="1">
        <f>AK$29</f>
        <v>0</v>
      </c>
      <c r="AM45" s="1">
        <f t="shared" si="13"/>
        <v>7.3</v>
      </c>
      <c r="AN45">
        <f>AM45/$P$7*100</f>
        <v>23.548387096774192</v>
      </c>
      <c r="AP45">
        <f t="shared" ref="AP45:AP104" si="14">((AL46-AL45)*(AN46-AN45))/2+(AL46-AL45)*AN45</f>
        <v>86.774193548387103</v>
      </c>
      <c r="AQ45" t="s">
        <v>31</v>
      </c>
      <c r="AR45" t="s">
        <v>10</v>
      </c>
      <c r="AS45" t="e">
        <f>800-SUM(AP57:AP62)</f>
        <v>#VALUE!</v>
      </c>
      <c r="AU45" s="68" t="e">
        <f>AS45+$K$55</f>
        <v>#VALUE!</v>
      </c>
      <c r="AV45" s="68" t="e">
        <f>AU45/$K$56*100</f>
        <v>#VALUE!</v>
      </c>
      <c r="BE45" t="e">
        <f>AVERAGE(AS51:AS54)</f>
        <v>#VALUE!</v>
      </c>
      <c r="BF45" t="e">
        <f>_xlfn.STDEV.S(AS51:AS54)</f>
        <v>#VALUE!</v>
      </c>
    </row>
    <row r="46" spans="2:58" ht="16" x14ac:dyDescent="0.2">
      <c r="B46" t="s">
        <v>29</v>
      </c>
      <c r="C46" t="str">
        <f t="shared" si="9"/>
        <v>At1</v>
      </c>
      <c r="D46">
        <f>C$32</f>
        <v>8</v>
      </c>
      <c r="E46">
        <f t="shared" si="10"/>
        <v>280000000</v>
      </c>
      <c r="H46" t="s">
        <v>29</v>
      </c>
      <c r="I46" t="s">
        <v>32</v>
      </c>
      <c r="J46">
        <f>SUM(G82:G87)</f>
        <v>197698333.33333331</v>
      </c>
      <c r="M46" t="s">
        <v>32</v>
      </c>
      <c r="N46" s="42" t="s">
        <v>14</v>
      </c>
      <c r="O46" s="43">
        <f>MAX(E82:E88)</f>
        <v>23000000</v>
      </c>
      <c r="P46">
        <f>MAX(F82:F84)</f>
        <v>11890000</v>
      </c>
      <c r="Q46" s="42">
        <v>1</v>
      </c>
      <c r="S46" t="s">
        <v>29</v>
      </c>
      <c r="T46" t="s">
        <v>32</v>
      </c>
      <c r="U46">
        <f>SUM(G82:G87)</f>
        <v>197698333.33333331</v>
      </c>
      <c r="W46" t="s">
        <v>32</v>
      </c>
      <c r="X46">
        <f t="shared" si="11"/>
        <v>11890000</v>
      </c>
      <c r="AJ46" s="1" t="s">
        <v>31</v>
      </c>
      <c r="AK46" s="1" t="str">
        <f t="shared" si="12"/>
        <v>11-MIX I</v>
      </c>
      <c r="AL46" s="1">
        <f>AK$30</f>
        <v>1</v>
      </c>
      <c r="AM46" s="1">
        <f t="shared" si="13"/>
        <v>7.5</v>
      </c>
      <c r="AN46">
        <f>AM46/$P$8*100</f>
        <v>150</v>
      </c>
      <c r="AP46">
        <f t="shared" si="14"/>
        <v>81.276595744680847</v>
      </c>
      <c r="AQ46" t="s">
        <v>31</v>
      </c>
      <c r="AR46" t="s">
        <v>11</v>
      </c>
      <c r="AS46" t="e">
        <f>800-SUM(AP64:AP69)</f>
        <v>#VALUE!</v>
      </c>
      <c r="AU46" s="68" t="e">
        <f t="shared" ref="AU46:AU54" si="15">AS46+$K$55</f>
        <v>#VALUE!</v>
      </c>
      <c r="AV46" s="68" t="e">
        <f>AU46/$K$56*100</f>
        <v>#VALUE!</v>
      </c>
    </row>
    <row r="47" spans="2:58" ht="16" x14ac:dyDescent="0.2">
      <c r="B47" t="s">
        <v>29</v>
      </c>
      <c r="C47" t="str">
        <f>$E$24</f>
        <v>At2</v>
      </c>
      <c r="D47">
        <f>$C$26</f>
        <v>0</v>
      </c>
      <c r="E47">
        <f>E26</f>
        <v>1733333.3333333333</v>
      </c>
      <c r="F47">
        <f>(E48-E47)</f>
        <v>13266666.666666666</v>
      </c>
      <c r="G47">
        <f>((D48-D47)*(E48-E47))/2+(D48-D47)*E47</f>
        <v>8366666.666666666</v>
      </c>
      <c r="H47" t="s">
        <v>29</v>
      </c>
      <c r="I47" t="s">
        <v>32</v>
      </c>
      <c r="J47">
        <f>SUM(G89:G94)</f>
        <v>125198333.33333334</v>
      </c>
      <c r="M47" t="s">
        <v>32</v>
      </c>
      <c r="N47" s="42" t="s">
        <v>15</v>
      </c>
      <c r="O47" s="43">
        <f>MAX(E89:E95)</f>
        <v>20000000</v>
      </c>
      <c r="P47">
        <f>MAX(F89:F91)</f>
        <v>12890000</v>
      </c>
      <c r="Q47" s="42">
        <v>1</v>
      </c>
      <c r="S47" t="s">
        <v>29</v>
      </c>
      <c r="T47" t="s">
        <v>32</v>
      </c>
      <c r="U47">
        <f>SUM(G89:G94)</f>
        <v>125198333.33333334</v>
      </c>
      <c r="W47" t="s">
        <v>32</v>
      </c>
      <c r="X47">
        <f t="shared" si="11"/>
        <v>12890000</v>
      </c>
      <c r="AJ47" s="1" t="s">
        <v>31</v>
      </c>
      <c r="AK47" s="1" t="str">
        <f t="shared" si="12"/>
        <v>11-MIX I</v>
      </c>
      <c r="AL47" s="1">
        <f>AK$31</f>
        <v>2</v>
      </c>
      <c r="AM47" s="1">
        <f t="shared" si="13"/>
        <v>5.9</v>
      </c>
      <c r="AN47">
        <f>AM47/$P$9*100</f>
        <v>12.553191489361703</v>
      </c>
      <c r="AP47">
        <f t="shared" si="14"/>
        <v>146.27659574468083</v>
      </c>
      <c r="AQ47" t="s">
        <v>32</v>
      </c>
      <c r="AR47" t="s">
        <v>12</v>
      </c>
      <c r="AS47" t="e">
        <f>800-SUM(AP71:AP76)</f>
        <v>#VALUE!</v>
      </c>
      <c r="AT47" t="e">
        <f>AVERAGE(AS47:AS50)</f>
        <v>#VALUE!</v>
      </c>
      <c r="AU47" s="68" t="e">
        <f t="shared" si="15"/>
        <v>#VALUE!</v>
      </c>
      <c r="AV47" s="68" t="e">
        <f t="shared" ref="AV47:AV53" si="16">AU47/$K$56*100</f>
        <v>#VALUE!</v>
      </c>
      <c r="AW47" t="e">
        <f>AVERAGE(AS47:AS50)</f>
        <v>#VALUE!</v>
      </c>
      <c r="AX47" t="e">
        <f>_xlfn.STDEV.S(AS47:AS50)</f>
        <v>#VALUE!</v>
      </c>
    </row>
    <row r="48" spans="2:58" ht="16" x14ac:dyDescent="0.2">
      <c r="B48" t="s">
        <v>29</v>
      </c>
      <c r="C48" t="str">
        <f t="shared" ref="C48:C53" si="17">$E$24</f>
        <v>At2</v>
      </c>
      <c r="D48">
        <f>$C$27</f>
        <v>1</v>
      </c>
      <c r="E48">
        <f t="shared" ref="E48:E53" si="18">E27</f>
        <v>15000000</v>
      </c>
      <c r="F48">
        <f>(E49-E48)</f>
        <v>52000000</v>
      </c>
      <c r="G48">
        <f>((D50-D48)*(E50-E48))/2+(D50-D48)*E48</f>
        <v>335000000</v>
      </c>
      <c r="H48" t="s">
        <v>30</v>
      </c>
      <c r="I48" t="s">
        <v>36</v>
      </c>
      <c r="J48">
        <f>SUM(G96:G101)</f>
        <v>2284366666.666667</v>
      </c>
      <c r="K48">
        <f>AVERAGE(J48:J51)</f>
        <v>2031241666.6666665</v>
      </c>
      <c r="M48" t="s">
        <v>36</v>
      </c>
      <c r="N48" s="42" t="s">
        <v>16</v>
      </c>
      <c r="O48" s="43">
        <f>MAX(E96:E102)</f>
        <v>330000000</v>
      </c>
      <c r="P48">
        <f>MAX(F96:F98)</f>
        <v>230000000</v>
      </c>
      <c r="Q48" s="42">
        <v>1</v>
      </c>
      <c r="S48" t="s">
        <v>30</v>
      </c>
      <c r="T48" t="s">
        <v>36</v>
      </c>
      <c r="U48">
        <f>SUM(G96:G101)</f>
        <v>2284366666.666667</v>
      </c>
      <c r="V48">
        <f>AVERAGE(U48:U51)</f>
        <v>2031241666.6666665</v>
      </c>
      <c r="W48" t="s">
        <v>36</v>
      </c>
      <c r="X48">
        <f t="shared" si="11"/>
        <v>230000000</v>
      </c>
      <c r="Y48">
        <f>AVERAGE(X48:X51)</f>
        <v>160250000</v>
      </c>
      <c r="AJ48" s="1" t="s">
        <v>31</v>
      </c>
      <c r="AK48" s="1" t="str">
        <f t="shared" si="12"/>
        <v>11-MIX I</v>
      </c>
      <c r="AL48" s="1">
        <f>AK$32</f>
        <v>3</v>
      </c>
      <c r="AM48" s="1">
        <f t="shared" si="13"/>
        <v>5.6</v>
      </c>
      <c r="AN48">
        <f>AM48/$P$10*100</f>
        <v>280</v>
      </c>
      <c r="AP48">
        <f t="shared" si="14"/>
        <v>447.41379310344826</v>
      </c>
      <c r="AQ48" t="s">
        <v>32</v>
      </c>
      <c r="AR48" t="s">
        <v>13</v>
      </c>
      <c r="AS48" t="e">
        <f>800-SUM(AP78:AP83)</f>
        <v>#VALUE!</v>
      </c>
      <c r="AU48" s="68" t="e">
        <f>AS48+$K$55</f>
        <v>#VALUE!</v>
      </c>
      <c r="AV48" s="68" t="e">
        <f t="shared" si="16"/>
        <v>#VALUE!</v>
      </c>
    </row>
    <row r="49" spans="2:50" ht="16" x14ac:dyDescent="0.2">
      <c r="B49" t="s">
        <v>29</v>
      </c>
      <c r="C49" t="str">
        <f t="shared" si="17"/>
        <v>At2</v>
      </c>
      <c r="D49">
        <v>2</v>
      </c>
      <c r="E49">
        <f t="shared" si="18"/>
        <v>67000000</v>
      </c>
      <c r="F49">
        <f>(E50-E49)</f>
        <v>253000000</v>
      </c>
      <c r="G49">
        <f>((D51-D50)*(E51-E50))/2+(D51-D50)*E50</f>
        <v>690000000</v>
      </c>
      <c r="H49" t="s">
        <v>30</v>
      </c>
      <c r="I49" t="s">
        <v>36</v>
      </c>
      <c r="J49">
        <f>SUM(G103:G108)</f>
        <v>2283866666.666667</v>
      </c>
      <c r="M49" t="s">
        <v>36</v>
      </c>
      <c r="N49" s="42" t="s">
        <v>17</v>
      </c>
      <c r="O49" s="43">
        <f>MAX(E103:E109)</f>
        <v>270000000</v>
      </c>
      <c r="P49">
        <f>MAX(F103:F105)</f>
        <v>140000000</v>
      </c>
      <c r="Q49" s="42">
        <v>1</v>
      </c>
      <c r="S49" t="s">
        <v>30</v>
      </c>
      <c r="T49" t="s">
        <v>36</v>
      </c>
      <c r="U49">
        <f>SUM(G103:G108)</f>
        <v>2283866666.666667</v>
      </c>
      <c r="W49" t="s">
        <v>36</v>
      </c>
      <c r="X49">
        <f t="shared" si="11"/>
        <v>140000000</v>
      </c>
      <c r="AJ49" s="1" t="s">
        <v>31</v>
      </c>
      <c r="AK49" s="1" t="str">
        <f t="shared" si="12"/>
        <v>11-MIX I</v>
      </c>
      <c r="AL49" s="1">
        <f>AK$33</f>
        <v>6</v>
      </c>
      <c r="AM49" s="1">
        <f t="shared" si="13"/>
        <v>5.3</v>
      </c>
      <c r="AN49">
        <f>AM49/$P$11*100</f>
        <v>18.275862068965516</v>
      </c>
      <c r="AQ49" t="s">
        <v>32</v>
      </c>
      <c r="AR49" t="s">
        <v>14</v>
      </c>
      <c r="AS49" t="e">
        <f>800-SUM(AP85:AP90)</f>
        <v>#VALUE!</v>
      </c>
      <c r="AU49" s="68" t="e">
        <f t="shared" si="15"/>
        <v>#VALUE!</v>
      </c>
      <c r="AV49" s="68" t="e">
        <f t="shared" si="16"/>
        <v>#VALUE!</v>
      </c>
    </row>
    <row r="50" spans="2:50" ht="16" x14ac:dyDescent="0.2">
      <c r="B50" t="s">
        <v>29</v>
      </c>
      <c r="C50" t="str">
        <f t="shared" si="17"/>
        <v>At2</v>
      </c>
      <c r="D50">
        <f>C$29</f>
        <v>3</v>
      </c>
      <c r="E50">
        <f t="shared" si="18"/>
        <v>320000000</v>
      </c>
      <c r="F50">
        <f>(E51-E50)</f>
        <v>-180000000</v>
      </c>
      <c r="G50">
        <f>((D51-D50)*(E51-E50))/2+(D51-D50)*E50</f>
        <v>690000000</v>
      </c>
      <c r="H50" t="s">
        <v>30</v>
      </c>
      <c r="I50" t="s">
        <v>36</v>
      </c>
      <c r="J50">
        <f>SUM(G110:G115)</f>
        <v>1851866666.6666665</v>
      </c>
      <c r="M50" t="s">
        <v>36</v>
      </c>
      <c r="N50" s="42" t="s">
        <v>18</v>
      </c>
      <c r="O50" s="43">
        <f>MAX(E110:E116)</f>
        <v>230000000</v>
      </c>
      <c r="P50">
        <f>MAX(F110:F112)</f>
        <v>122000000</v>
      </c>
      <c r="Q50" s="42">
        <v>1</v>
      </c>
      <c r="S50" t="s">
        <v>30</v>
      </c>
      <c r="T50" t="s">
        <v>36</v>
      </c>
      <c r="U50">
        <f>SUM(G110:G115)</f>
        <v>1851866666.6666665</v>
      </c>
      <c r="W50" t="s">
        <v>36</v>
      </c>
      <c r="X50">
        <f t="shared" si="11"/>
        <v>122000000</v>
      </c>
      <c r="AJ50" s="1" t="s">
        <v>31</v>
      </c>
      <c r="AK50" s="1" t="str">
        <f>$E$25</f>
        <v>11-MIX II</v>
      </c>
      <c r="AL50" s="1">
        <f>$C$27</f>
        <v>1</v>
      </c>
      <c r="AM50" s="1" t="e">
        <f>AM7</f>
        <v>#DIV/0!</v>
      </c>
      <c r="AN50" t="e">
        <f>AM50/$P$5*100</f>
        <v>#DIV/0!</v>
      </c>
      <c r="AP50" t="e">
        <f t="shared" si="14"/>
        <v>#VALUE!</v>
      </c>
      <c r="AQ50" t="s">
        <v>32</v>
      </c>
      <c r="AR50" t="s">
        <v>15</v>
      </c>
      <c r="AS50" t="e">
        <f>800-SUM(AP92:AP97)</f>
        <v>#VALUE!</v>
      </c>
      <c r="AU50" s="68" t="e">
        <f t="shared" si="15"/>
        <v>#VALUE!</v>
      </c>
      <c r="AV50" s="68" t="e">
        <f t="shared" si="16"/>
        <v>#VALUE!</v>
      </c>
    </row>
    <row r="51" spans="2:50" ht="16" x14ac:dyDescent="0.2">
      <c r="B51" t="s">
        <v>29</v>
      </c>
      <c r="C51" t="str">
        <f t="shared" si="17"/>
        <v>At2</v>
      </c>
      <c r="D51">
        <f>C$30</f>
        <v>6</v>
      </c>
      <c r="E51">
        <f t="shared" si="18"/>
        <v>140000000</v>
      </c>
      <c r="G51">
        <f>((D52-D51)*(E52-E51))/2+(D52-D51)*E51</f>
        <v>200000000</v>
      </c>
      <c r="H51" t="s">
        <v>30</v>
      </c>
      <c r="I51" t="s">
        <v>36</v>
      </c>
      <c r="J51">
        <f>SUM(G117:G122)</f>
        <v>1704866666.6666665</v>
      </c>
      <c r="M51" t="s">
        <v>36</v>
      </c>
      <c r="N51" s="42" t="s">
        <v>19</v>
      </c>
      <c r="O51" s="43">
        <f>MAX(E117:E123)</f>
        <v>220000000</v>
      </c>
      <c r="P51">
        <f>MAX(F117:F119)</f>
        <v>149000000</v>
      </c>
      <c r="Q51" s="42">
        <v>1</v>
      </c>
      <c r="S51" t="s">
        <v>30</v>
      </c>
      <c r="T51" t="s">
        <v>36</v>
      </c>
      <c r="U51">
        <f>SUM(G117:G122)</f>
        <v>1704866666.6666665</v>
      </c>
      <c r="W51" t="s">
        <v>36</v>
      </c>
      <c r="X51">
        <f t="shared" si="11"/>
        <v>149000000</v>
      </c>
      <c r="AJ51" s="1" t="s">
        <v>31</v>
      </c>
      <c r="AK51" s="1" t="str">
        <f t="shared" ref="AK51:AK56" si="19">$E$25</f>
        <v>11-MIX II</v>
      </c>
      <c r="AL51" s="1">
        <f>$C$28</f>
        <v>2</v>
      </c>
      <c r="AM51" s="1">
        <f t="shared" ref="AM51:AM56" si="20">AM8</f>
        <v>7.5</v>
      </c>
      <c r="AN51" t="e">
        <f>AM51/$P$6*100</f>
        <v>#VALUE!</v>
      </c>
      <c r="AP51" t="e">
        <f t="shared" si="14"/>
        <v>#VALUE!</v>
      </c>
      <c r="AQ51" t="s">
        <v>89</v>
      </c>
      <c r="AR51" t="s">
        <v>90</v>
      </c>
      <c r="AS51" t="e">
        <f>800-SUM(AP99:AP104)</f>
        <v>#VALUE!</v>
      </c>
      <c r="AT51" t="e">
        <f>AVERAGE(AS51:AS54)</f>
        <v>#VALUE!</v>
      </c>
      <c r="AU51" s="68" t="e">
        <f t="shared" si="15"/>
        <v>#VALUE!</v>
      </c>
      <c r="AV51" s="68" t="e">
        <f t="shared" si="16"/>
        <v>#VALUE!</v>
      </c>
      <c r="AW51" t="e">
        <f>AVERAGE(AS51:AS54)</f>
        <v>#VALUE!</v>
      </c>
      <c r="AX51" t="e">
        <f>_xlfn.STDEV.S(AS51:AS54)</f>
        <v>#VALUE!</v>
      </c>
    </row>
    <row r="52" spans="2:50" ht="16" x14ac:dyDescent="0.2">
      <c r="B52" t="s">
        <v>29</v>
      </c>
      <c r="C52" t="str">
        <f t="shared" si="17"/>
        <v>At2</v>
      </c>
      <c r="D52">
        <f>C$31</f>
        <v>7</v>
      </c>
      <c r="E52">
        <f t="shared" si="18"/>
        <v>260000000</v>
      </c>
      <c r="G52">
        <f>((D53-D52)*(E53-E52))/2+(D53-D52)*E52</f>
        <v>250000000</v>
      </c>
      <c r="H52" t="s">
        <v>30</v>
      </c>
      <c r="I52" t="s">
        <v>37</v>
      </c>
      <c r="J52">
        <f>SUM(G124:G129)</f>
        <v>253238333.33333331</v>
      </c>
      <c r="K52">
        <f>AVERAGE(J52:J55)</f>
        <v>182187083.33333334</v>
      </c>
      <c r="M52" t="s">
        <v>37</v>
      </c>
      <c r="N52" s="42" t="s">
        <v>20</v>
      </c>
      <c r="O52" s="43">
        <f>MAX(E124:E130)</f>
        <v>31000000</v>
      </c>
      <c r="P52">
        <f>MAX(F124:F126)</f>
        <v>28530000</v>
      </c>
      <c r="Q52" s="42">
        <v>1</v>
      </c>
      <c r="S52" t="s">
        <v>30</v>
      </c>
      <c r="T52" t="s">
        <v>37</v>
      </c>
      <c r="U52">
        <f>SUM(G124:G129)</f>
        <v>253238333.33333331</v>
      </c>
      <c r="V52">
        <f>AVERAGE(U52:U55)</f>
        <v>182187083.33333334</v>
      </c>
      <c r="W52" t="s">
        <v>37</v>
      </c>
      <c r="X52">
        <f t="shared" si="11"/>
        <v>28530000</v>
      </c>
      <c r="Y52">
        <f>AVERAGE(X52:X55)</f>
        <v>17205000</v>
      </c>
      <c r="AJ52" s="1" t="s">
        <v>31</v>
      </c>
      <c r="AK52" s="1" t="str">
        <f t="shared" si="19"/>
        <v>11-MIX II</v>
      </c>
      <c r="AL52" s="1">
        <f>AK$29</f>
        <v>0</v>
      </c>
      <c r="AM52" s="1">
        <f t="shared" si="20"/>
        <v>7.5</v>
      </c>
      <c r="AN52">
        <f>AM52/$P$7*100</f>
        <v>24.193548387096776</v>
      </c>
      <c r="AP52">
        <f t="shared" si="14"/>
        <v>85.096774193548384</v>
      </c>
      <c r="AQ52" t="s">
        <v>89</v>
      </c>
      <c r="AR52" t="s">
        <v>91</v>
      </c>
      <c r="AS52" t="e">
        <f>800-SUM(AP106:AP111)</f>
        <v>#VALUE!</v>
      </c>
      <c r="AU52" s="68" t="e">
        <f t="shared" si="15"/>
        <v>#VALUE!</v>
      </c>
      <c r="AV52" s="68" t="e">
        <f t="shared" si="16"/>
        <v>#VALUE!</v>
      </c>
    </row>
    <row r="53" spans="2:50" ht="16" x14ac:dyDescent="0.2">
      <c r="B53" t="s">
        <v>29</v>
      </c>
      <c r="C53" t="str">
        <f t="shared" si="17"/>
        <v>At2</v>
      </c>
      <c r="D53">
        <f>C$32</f>
        <v>8</v>
      </c>
      <c r="E53">
        <f t="shared" si="18"/>
        <v>240000000</v>
      </c>
      <c r="H53" t="s">
        <v>30</v>
      </c>
      <c r="I53" t="s">
        <v>37</v>
      </c>
      <c r="J53">
        <f>SUM(G131:G136)</f>
        <v>200798333.33333331</v>
      </c>
      <c r="M53" t="s">
        <v>37</v>
      </c>
      <c r="N53" s="42" t="s">
        <v>21</v>
      </c>
      <c r="O53" s="43">
        <f>MAX(E131:E137)</f>
        <v>24000000</v>
      </c>
      <c r="P53">
        <f>MAX(F131:F133)</f>
        <v>16490000</v>
      </c>
      <c r="Q53" s="42">
        <v>1</v>
      </c>
      <c r="S53" t="s">
        <v>30</v>
      </c>
      <c r="T53" t="s">
        <v>37</v>
      </c>
      <c r="U53">
        <f>SUM(G131:G136)</f>
        <v>200798333.33333331</v>
      </c>
      <c r="W53" t="s">
        <v>37</v>
      </c>
      <c r="X53">
        <f t="shared" si="11"/>
        <v>16490000</v>
      </c>
      <c r="AJ53" s="1" t="s">
        <v>31</v>
      </c>
      <c r="AK53" s="1" t="str">
        <f t="shared" si="19"/>
        <v>11-MIX II</v>
      </c>
      <c r="AL53" s="1">
        <f>AK$30</f>
        <v>1</v>
      </c>
      <c r="AM53" s="1">
        <f t="shared" si="20"/>
        <v>7.3</v>
      </c>
      <c r="AN53">
        <f>AM53/$P$8*100</f>
        <v>146</v>
      </c>
      <c r="AP53">
        <f>((AL54-AL53)*(AN54-AN53))/2+(AL54-AL53)*AN53</f>
        <v>79.38297872340425</v>
      </c>
      <c r="AQ53" t="s">
        <v>89</v>
      </c>
      <c r="AR53" t="s">
        <v>92</v>
      </c>
      <c r="AS53" t="e">
        <f>800-SUM(AP113:AP118)</f>
        <v>#VALUE!</v>
      </c>
      <c r="AU53" s="68" t="e">
        <f t="shared" si="15"/>
        <v>#VALUE!</v>
      </c>
      <c r="AV53" s="68" t="e">
        <f t="shared" si="16"/>
        <v>#VALUE!</v>
      </c>
    </row>
    <row r="54" spans="2:50" ht="16" x14ac:dyDescent="0.2">
      <c r="B54" t="s">
        <v>29</v>
      </c>
      <c r="C54" t="str">
        <f>$F$24</f>
        <v>At3</v>
      </c>
      <c r="D54">
        <f>$C$26</f>
        <v>0</v>
      </c>
      <c r="E54">
        <f>F26</f>
        <v>1733333.3333333333</v>
      </c>
      <c r="F54">
        <f>(E55-E54)</f>
        <v>14266666.666666666</v>
      </c>
      <c r="G54">
        <f>((D55-D54)*(E55-E54))/2+(D55-D54)*E54</f>
        <v>8866666.666666666</v>
      </c>
      <c r="H54" t="s">
        <v>30</v>
      </c>
      <c r="I54" t="s">
        <v>37</v>
      </c>
      <c r="J54">
        <f>SUM(G138:G143)</f>
        <v>126378333.33333333</v>
      </c>
      <c r="M54" t="s">
        <v>37</v>
      </c>
      <c r="N54" s="42" t="s">
        <v>22</v>
      </c>
      <c r="O54" s="43">
        <f>MAX(E138:E144)</f>
        <v>17000000</v>
      </c>
      <c r="P54">
        <f>MAX(F138:F140)</f>
        <v>12000000</v>
      </c>
      <c r="Q54" s="42">
        <v>1</v>
      </c>
      <c r="S54" t="s">
        <v>30</v>
      </c>
      <c r="T54" t="s">
        <v>37</v>
      </c>
      <c r="U54">
        <f>SUM(G138:G143)</f>
        <v>126378333.33333333</v>
      </c>
      <c r="W54" t="s">
        <v>37</v>
      </c>
      <c r="X54">
        <f t="shared" si="11"/>
        <v>12000000</v>
      </c>
      <c r="AJ54" s="1" t="s">
        <v>31</v>
      </c>
      <c r="AK54" s="1" t="str">
        <f t="shared" si="19"/>
        <v>11-MIX II</v>
      </c>
      <c r="AL54" s="1">
        <f>AK$31</f>
        <v>2</v>
      </c>
      <c r="AM54" s="1">
        <f t="shared" si="20"/>
        <v>6</v>
      </c>
      <c r="AN54">
        <f>AM54/$P$9*100</f>
        <v>12.76595744680851</v>
      </c>
      <c r="AP54">
        <f t="shared" si="14"/>
        <v>151.38297872340425</v>
      </c>
      <c r="AQ54" t="s">
        <v>89</v>
      </c>
      <c r="AR54" t="s">
        <v>93</v>
      </c>
      <c r="AS54" t="e">
        <f>800-SUM(AP120:AP125)</f>
        <v>#VALUE!</v>
      </c>
      <c r="AU54" s="68" t="e">
        <f t="shared" si="15"/>
        <v>#VALUE!</v>
      </c>
      <c r="AV54" s="68" t="e">
        <f>AU54/$K$56*100</f>
        <v>#VALUE!</v>
      </c>
    </row>
    <row r="55" spans="2:50" ht="16" x14ac:dyDescent="0.2">
      <c r="B55" t="s">
        <v>29</v>
      </c>
      <c r="C55" t="str">
        <f t="shared" ref="C55:C60" si="21">$F$24</f>
        <v>At3</v>
      </c>
      <c r="D55">
        <f>$C$27</f>
        <v>1</v>
      </c>
      <c r="E55">
        <f t="shared" ref="E55:E60" si="22">F27</f>
        <v>16000000</v>
      </c>
      <c r="F55">
        <f>(E56-E55)</f>
        <v>65000000</v>
      </c>
      <c r="G55">
        <f>((D57-D55)*(E57-E55))/2+(D57-D55)*E55</f>
        <v>356000000</v>
      </c>
      <c r="H55" t="s">
        <v>30</v>
      </c>
      <c r="I55" t="s">
        <v>37</v>
      </c>
      <c r="J55">
        <f>SUM(G145:G150)</f>
        <v>148333333.33333334</v>
      </c>
      <c r="M55" t="s">
        <v>37</v>
      </c>
      <c r="N55" s="42" t="s">
        <v>23</v>
      </c>
      <c r="O55" s="43">
        <f>MAX(E145:E151)</f>
        <v>18000000</v>
      </c>
      <c r="P55">
        <f>MAX(F145:F147)</f>
        <v>11800000</v>
      </c>
      <c r="Q55" s="42">
        <v>1</v>
      </c>
      <c r="S55" t="s">
        <v>30</v>
      </c>
      <c r="T55" t="s">
        <v>37</v>
      </c>
      <c r="U55">
        <f>SUM(G145:G150)</f>
        <v>148333333.33333334</v>
      </c>
      <c r="W55" t="s">
        <v>37</v>
      </c>
      <c r="X55">
        <f>P55</f>
        <v>11800000</v>
      </c>
      <c r="AJ55" s="1" t="s">
        <v>31</v>
      </c>
      <c r="AK55" s="1" t="str">
        <f t="shared" si="19"/>
        <v>11-MIX II</v>
      </c>
      <c r="AL55" s="1">
        <f>AK$32</f>
        <v>3</v>
      </c>
      <c r="AM55" s="1">
        <f t="shared" si="20"/>
        <v>5.8</v>
      </c>
      <c r="AN55">
        <f>AM55/$P$10*100</f>
        <v>290</v>
      </c>
      <c r="AP55">
        <f t="shared" si="14"/>
        <v>463.44827586206895</v>
      </c>
      <c r="AQ55" t="s">
        <v>147</v>
      </c>
      <c r="AR55" t="s">
        <v>147</v>
      </c>
      <c r="AS55" t="e">
        <f>AT43+AT47</f>
        <v>#VALUE!</v>
      </c>
    </row>
    <row r="56" spans="2:50" ht="16" x14ac:dyDescent="0.2">
      <c r="B56" t="s">
        <v>29</v>
      </c>
      <c r="C56" t="str">
        <f t="shared" si="21"/>
        <v>At3</v>
      </c>
      <c r="D56">
        <v>2</v>
      </c>
      <c r="E56">
        <f t="shared" si="22"/>
        <v>81000000</v>
      </c>
      <c r="F56">
        <f>(E57-E56)</f>
        <v>259000000</v>
      </c>
      <c r="G56">
        <f>((D58-D57)*(E58-E57))/2+(D58-D57)*E57</f>
        <v>930000000</v>
      </c>
      <c r="N56" s="42"/>
      <c r="AJ56" s="1" t="s">
        <v>31</v>
      </c>
      <c r="AK56" s="1" t="str">
        <f t="shared" si="19"/>
        <v>11-MIX II</v>
      </c>
      <c r="AL56" s="1">
        <f>AK$33</f>
        <v>6</v>
      </c>
      <c r="AM56" s="1">
        <f t="shared" si="20"/>
        <v>5.5</v>
      </c>
      <c r="AN56">
        <f>AM56/$P$11*100</f>
        <v>18.96551724137931</v>
      </c>
    </row>
    <row r="57" spans="2:50" ht="16" x14ac:dyDescent="0.2">
      <c r="B57" t="s">
        <v>29</v>
      </c>
      <c r="C57" t="str">
        <f t="shared" si="21"/>
        <v>At3</v>
      </c>
      <c r="D57">
        <f>C$29</f>
        <v>3</v>
      </c>
      <c r="E57">
        <f t="shared" si="22"/>
        <v>340000000</v>
      </c>
      <c r="F57">
        <f>(E58-E57)</f>
        <v>-60000000</v>
      </c>
      <c r="G57">
        <f>((D58-D57)*(E58-E57))/2+(D58-D57)*E57</f>
        <v>930000000</v>
      </c>
      <c r="N57" s="42"/>
      <c r="AJ57" s="1" t="s">
        <v>31</v>
      </c>
      <c r="AK57" s="1" t="str">
        <f>$F$25</f>
        <v>11-MIX III</v>
      </c>
      <c r="AL57" s="1">
        <f>$C$27</f>
        <v>1</v>
      </c>
      <c r="AM57" s="1" t="e">
        <f>AN7</f>
        <v>#DIV/0!</v>
      </c>
      <c r="AN57" t="e">
        <f>AM57/$P$5*100</f>
        <v>#DIV/0!</v>
      </c>
      <c r="AP57" t="e">
        <f t="shared" si="14"/>
        <v>#VALUE!</v>
      </c>
      <c r="AR57" t="s">
        <v>94</v>
      </c>
      <c r="AS57" t="e">
        <f>MIN(AS43:AS54)</f>
        <v>#VALUE!</v>
      </c>
    </row>
    <row r="58" spans="2:50" ht="16" x14ac:dyDescent="0.2">
      <c r="B58" t="s">
        <v>29</v>
      </c>
      <c r="C58" t="str">
        <f t="shared" si="21"/>
        <v>At3</v>
      </c>
      <c r="D58">
        <f>C$30</f>
        <v>6</v>
      </c>
      <c r="E58">
        <f t="shared" si="22"/>
        <v>280000000</v>
      </c>
      <c r="G58">
        <f>((D59-D58)*(E59-E58))/2+(D59-D58)*E58</f>
        <v>255000000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J58" s="1" t="s">
        <v>31</v>
      </c>
      <c r="AK58" s="1" t="str">
        <f t="shared" ref="AK58:AK63" si="23">$F$25</f>
        <v>11-MIX III</v>
      </c>
      <c r="AL58" s="1">
        <f>$C$28</f>
        <v>2</v>
      </c>
      <c r="AM58" s="1">
        <f t="shared" ref="AM58:AM63" si="24">AN8</f>
        <v>7.4</v>
      </c>
      <c r="AN58" t="e">
        <f>AM58/$P$6*100</f>
        <v>#VALUE!</v>
      </c>
      <c r="AP58" t="e">
        <f t="shared" si="14"/>
        <v>#VALUE!</v>
      </c>
      <c r="AR58" t="s">
        <v>95</v>
      </c>
      <c r="AS58" t="e">
        <f>MAX(AU43:AU54)</f>
        <v>#VALUE!</v>
      </c>
    </row>
    <row r="59" spans="2:50" ht="16" x14ac:dyDescent="0.2">
      <c r="B59" t="s">
        <v>29</v>
      </c>
      <c r="C59" t="str">
        <f t="shared" si="21"/>
        <v>At3</v>
      </c>
      <c r="D59">
        <f>C$31</f>
        <v>7</v>
      </c>
      <c r="E59">
        <f t="shared" si="22"/>
        <v>230000000</v>
      </c>
      <c r="G59">
        <f>((D60-D59)*(E60-E59))/2+(D60-D59)*E59</f>
        <v>285000000</v>
      </c>
      <c r="H59" s="43" t="s">
        <v>142</v>
      </c>
      <c r="I59" s="43" t="s">
        <v>38</v>
      </c>
      <c r="J59" s="63" t="s">
        <v>143</v>
      </c>
      <c r="K59" s="42"/>
      <c r="N59" s="42"/>
      <c r="AJ59" s="1" t="s">
        <v>31</v>
      </c>
      <c r="AK59" s="1" t="str">
        <f t="shared" si="23"/>
        <v>11-MIX III</v>
      </c>
      <c r="AL59" s="1">
        <f>AK$29</f>
        <v>0</v>
      </c>
      <c r="AM59" s="1">
        <f t="shared" si="24"/>
        <v>7.5</v>
      </c>
      <c r="AN59">
        <f>AM59/$P$7*100</f>
        <v>24.193548387096776</v>
      </c>
      <c r="AP59">
        <f t="shared" si="14"/>
        <v>85.096774193548384</v>
      </c>
    </row>
    <row r="60" spans="2:50" ht="16" x14ac:dyDescent="0.2">
      <c r="B60" t="s">
        <v>29</v>
      </c>
      <c r="C60" t="str">
        <f t="shared" si="21"/>
        <v>At3</v>
      </c>
      <c r="D60">
        <f>C$32</f>
        <v>8</v>
      </c>
      <c r="E60">
        <f t="shared" si="22"/>
        <v>340000000</v>
      </c>
      <c r="H60" s="43" t="s">
        <v>38</v>
      </c>
      <c r="I60" s="43" t="s">
        <v>142</v>
      </c>
      <c r="J60" s="42"/>
      <c r="K60" s="42"/>
      <c r="L60" s="42"/>
      <c r="N60" s="42"/>
      <c r="AJ60" s="1" t="s">
        <v>31</v>
      </c>
      <c r="AK60" s="1" t="str">
        <f t="shared" si="23"/>
        <v>11-MIX III</v>
      </c>
      <c r="AL60" s="1">
        <f>AK$30</f>
        <v>1</v>
      </c>
      <c r="AM60" s="1">
        <f t="shared" si="24"/>
        <v>7.3</v>
      </c>
      <c r="AN60">
        <f>AM60/$P$8*100</f>
        <v>146</v>
      </c>
      <c r="AP60">
        <f t="shared" si="14"/>
        <v>79.38297872340425</v>
      </c>
    </row>
    <row r="61" spans="2:50" ht="16" x14ac:dyDescent="0.2">
      <c r="B61" t="s">
        <v>29</v>
      </c>
      <c r="C61" t="str">
        <f>$G$24</f>
        <v>At4</v>
      </c>
      <c r="D61">
        <f>$C$26</f>
        <v>0</v>
      </c>
      <c r="E61">
        <f>G26</f>
        <v>1733333.3333333333</v>
      </c>
      <c r="F61">
        <f>(E62-E61)</f>
        <v>12266666.666666666</v>
      </c>
      <c r="G61">
        <f>((D62-D61)*(E62-E61))/2+(D62-D61)*E61</f>
        <v>7866666.666666666</v>
      </c>
      <c r="N61" s="42"/>
      <c r="AJ61" s="1" t="s">
        <v>31</v>
      </c>
      <c r="AK61" s="1" t="str">
        <f t="shared" si="23"/>
        <v>11-MIX III</v>
      </c>
      <c r="AL61" s="1">
        <f>AK$31</f>
        <v>2</v>
      </c>
      <c r="AM61" s="1">
        <f t="shared" si="24"/>
        <v>6</v>
      </c>
      <c r="AN61">
        <f>AM61/$P$9*100</f>
        <v>12.76595744680851</v>
      </c>
      <c r="AP61">
        <f t="shared" si="14"/>
        <v>148.88297872340425</v>
      </c>
    </row>
    <row r="62" spans="2:50" ht="16" x14ac:dyDescent="0.2">
      <c r="B62" t="s">
        <v>29</v>
      </c>
      <c r="C62" t="str">
        <f t="shared" ref="C62:C67" si="25">$G$24</f>
        <v>At4</v>
      </c>
      <c r="D62">
        <f>$C$27</f>
        <v>1</v>
      </c>
      <c r="E62">
        <f t="shared" ref="E62:E67" si="26">G27</f>
        <v>14000000</v>
      </c>
      <c r="F62">
        <f>(E63-E62)</f>
        <v>87000000</v>
      </c>
      <c r="G62">
        <f>((D64-D62)*(E64-E62))/2+(D64-D62)*E62</f>
        <v>294000000</v>
      </c>
      <c r="N62" s="42"/>
      <c r="AJ62" s="1" t="s">
        <v>31</v>
      </c>
      <c r="AK62" s="1" t="str">
        <f t="shared" si="23"/>
        <v>11-MIX III</v>
      </c>
      <c r="AL62" s="1">
        <f>AK$32</f>
        <v>3</v>
      </c>
      <c r="AM62" s="1">
        <f t="shared" si="24"/>
        <v>5.7</v>
      </c>
      <c r="AN62">
        <f>AM62/$P$10*100</f>
        <v>285</v>
      </c>
      <c r="AP62">
        <f t="shared" si="14"/>
        <v>455.43103448275866</v>
      </c>
    </row>
    <row r="63" spans="2:50" ht="16" x14ac:dyDescent="0.2">
      <c r="B63" t="s">
        <v>29</v>
      </c>
      <c r="C63" t="str">
        <f t="shared" si="25"/>
        <v>At4</v>
      </c>
      <c r="D63">
        <v>2</v>
      </c>
      <c r="E63">
        <f t="shared" si="26"/>
        <v>101000000</v>
      </c>
      <c r="F63">
        <f>(E64-E63)</f>
        <v>179000000</v>
      </c>
      <c r="G63">
        <f>((D65-D64)*(E65-E64))/2+(D65-D64)*E64</f>
        <v>720000000</v>
      </c>
      <c r="N63" s="42"/>
      <c r="AJ63" s="1" t="s">
        <v>31</v>
      </c>
      <c r="AK63" s="1" t="str">
        <f t="shared" si="23"/>
        <v>11-MIX III</v>
      </c>
      <c r="AL63" s="1">
        <f>AK$33</f>
        <v>6</v>
      </c>
      <c r="AM63" s="1">
        <f t="shared" si="24"/>
        <v>5.4</v>
      </c>
      <c r="AN63">
        <f>AM63/$P$11*100</f>
        <v>18.620689655172416</v>
      </c>
    </row>
    <row r="64" spans="2:50" ht="16" x14ac:dyDescent="0.2">
      <c r="B64" t="s">
        <v>29</v>
      </c>
      <c r="C64" t="str">
        <f t="shared" si="25"/>
        <v>At4</v>
      </c>
      <c r="D64">
        <f>C$29</f>
        <v>3</v>
      </c>
      <c r="E64">
        <f t="shared" si="26"/>
        <v>280000000</v>
      </c>
      <c r="F64">
        <f>(E65-E64)</f>
        <v>-80000000</v>
      </c>
      <c r="G64">
        <f>((D65-D64)*(E65-E64))/2+(D65-D64)*E64</f>
        <v>720000000</v>
      </c>
      <c r="N64" s="42"/>
      <c r="AJ64" s="1" t="s">
        <v>31</v>
      </c>
      <c r="AK64" s="1" t="str">
        <f>$G$25</f>
        <v>11-MIX IV</v>
      </c>
      <c r="AL64" s="1">
        <f>$C$27</f>
        <v>1</v>
      </c>
      <c r="AM64" s="1" t="e">
        <f>AO7</f>
        <v>#DIV/0!</v>
      </c>
      <c r="AN64" t="e">
        <f>AM64/$P$5*100</f>
        <v>#DIV/0!</v>
      </c>
      <c r="AP64" t="e">
        <f t="shared" si="14"/>
        <v>#VALUE!</v>
      </c>
    </row>
    <row r="65" spans="2:42" ht="16" x14ac:dyDescent="0.2">
      <c r="B65" t="s">
        <v>29</v>
      </c>
      <c r="C65" t="str">
        <f t="shared" si="25"/>
        <v>At4</v>
      </c>
      <c r="D65">
        <f>C$30</f>
        <v>6</v>
      </c>
      <c r="E65">
        <f t="shared" si="26"/>
        <v>200000000</v>
      </c>
      <c r="G65">
        <f>((D66-D65)*(E66-E65))/2+(D66-D65)*E65</f>
        <v>270000000</v>
      </c>
      <c r="N65" s="42"/>
      <c r="AJ65" s="1" t="s">
        <v>31</v>
      </c>
      <c r="AK65" s="1" t="str">
        <f t="shared" ref="AK65:AK70" si="27">$G$25</f>
        <v>11-MIX IV</v>
      </c>
      <c r="AL65" s="1">
        <f>$C$28</f>
        <v>2</v>
      </c>
      <c r="AM65" s="1">
        <f t="shared" ref="AM65:AM70" si="28">AO8</f>
        <v>7.7</v>
      </c>
      <c r="AN65" t="e">
        <f>AM65/$P$6*100</f>
        <v>#VALUE!</v>
      </c>
      <c r="AP65" t="e">
        <f t="shared" si="14"/>
        <v>#VALUE!</v>
      </c>
    </row>
    <row r="66" spans="2:42" ht="16" x14ac:dyDescent="0.2">
      <c r="B66" t="s">
        <v>29</v>
      </c>
      <c r="C66" t="str">
        <f t="shared" si="25"/>
        <v>At4</v>
      </c>
      <c r="D66">
        <f>C$31</f>
        <v>7</v>
      </c>
      <c r="E66">
        <f t="shared" si="26"/>
        <v>340000000</v>
      </c>
      <c r="G66">
        <f>((D67-D66)*(E67-E66))/2+(D67-D66)*E66</f>
        <v>315000000</v>
      </c>
      <c r="N66" s="42"/>
      <c r="AJ66" s="1" t="s">
        <v>31</v>
      </c>
      <c r="AK66" s="1" t="str">
        <f t="shared" si="27"/>
        <v>11-MIX IV</v>
      </c>
      <c r="AL66" s="1">
        <f>AK$29</f>
        <v>0</v>
      </c>
      <c r="AM66" s="1">
        <f t="shared" si="28"/>
        <v>7</v>
      </c>
      <c r="AN66">
        <f>AM66/$P$7*100</f>
        <v>22.58064516129032</v>
      </c>
      <c r="AP66">
        <f t="shared" si="14"/>
        <v>83.290322580645153</v>
      </c>
    </row>
    <row r="67" spans="2:42" ht="16" x14ac:dyDescent="0.2">
      <c r="B67" t="s">
        <v>29</v>
      </c>
      <c r="C67" t="str">
        <f t="shared" si="25"/>
        <v>At4</v>
      </c>
      <c r="D67">
        <f>C$32</f>
        <v>8</v>
      </c>
      <c r="E67">
        <f t="shared" si="26"/>
        <v>290000000</v>
      </c>
      <c r="N67" s="42"/>
      <c r="AJ67" s="1" t="s">
        <v>31</v>
      </c>
      <c r="AK67" s="1" t="str">
        <f t="shared" si="27"/>
        <v>11-MIX IV</v>
      </c>
      <c r="AL67" s="1">
        <f>AK$30</f>
        <v>1</v>
      </c>
      <c r="AM67" s="1">
        <f t="shared" si="28"/>
        <v>7.2</v>
      </c>
      <c r="AN67">
        <f>AM67/$P$8*100</f>
        <v>144</v>
      </c>
      <c r="AP67">
        <f>((AL68-AL67)*(AN68-AN67))/2+(AL68-AL67)*AN67</f>
        <v>78.170212765957444</v>
      </c>
    </row>
    <row r="68" spans="2:42" ht="16" x14ac:dyDescent="0.2">
      <c r="B68" t="s">
        <v>29</v>
      </c>
      <c r="C68" t="str">
        <f t="shared" ref="C68:C74" si="29">$H$24</f>
        <v>Ct1</v>
      </c>
      <c r="D68">
        <f>$C$26</f>
        <v>0</v>
      </c>
      <c r="E68">
        <f>H26</f>
        <v>2066666.6666666667</v>
      </c>
      <c r="F68">
        <f>(E69-E68)</f>
        <v>-1996666.6666666667</v>
      </c>
      <c r="G68">
        <f>((D69-D68)*(E69-E68))/2+(D69-D68)*E68</f>
        <v>1068333.3333333335</v>
      </c>
      <c r="N68" s="42"/>
      <c r="AJ68" s="1" t="s">
        <v>31</v>
      </c>
      <c r="AK68" s="1" t="str">
        <f t="shared" si="27"/>
        <v>11-MIX IV</v>
      </c>
      <c r="AL68" s="1">
        <f>AK$31</f>
        <v>2</v>
      </c>
      <c r="AM68" s="1">
        <f t="shared" si="28"/>
        <v>5.8</v>
      </c>
      <c r="AN68">
        <f>AM68/$P$9*100</f>
        <v>12.340425531914894</v>
      </c>
      <c r="AP68">
        <f t="shared" si="14"/>
        <v>146.17021276595744</v>
      </c>
    </row>
    <row r="69" spans="2:42" x14ac:dyDescent="0.2">
      <c r="B69" t="s">
        <v>29</v>
      </c>
      <c r="C69" t="str">
        <f t="shared" si="29"/>
        <v>Ct1</v>
      </c>
      <c r="D69">
        <f>$C$27</f>
        <v>1</v>
      </c>
      <c r="E69">
        <f t="shared" ref="E69:E74" si="30">H27</f>
        <v>70000</v>
      </c>
      <c r="F69">
        <f>(E70-E69)</f>
        <v>8930000</v>
      </c>
      <c r="G69">
        <f>((D71-D69)*(E71-E69))/2+(D71-D69)*E69</f>
        <v>12070000</v>
      </c>
      <c r="AJ69" s="1" t="s">
        <v>31</v>
      </c>
      <c r="AK69" s="1" t="str">
        <f t="shared" si="27"/>
        <v>11-MIX IV</v>
      </c>
      <c r="AL69" s="1">
        <f>AK$32</f>
        <v>3</v>
      </c>
      <c r="AM69" s="1">
        <f t="shared" si="28"/>
        <v>5.6</v>
      </c>
      <c r="AN69">
        <f>AM69/$P$10*100</f>
        <v>280</v>
      </c>
      <c r="AP69">
        <f t="shared" si="14"/>
        <v>447.41379310344826</v>
      </c>
    </row>
    <row r="70" spans="2:42" x14ac:dyDescent="0.2">
      <c r="B70" t="s">
        <v>29</v>
      </c>
      <c r="C70" t="str">
        <f t="shared" si="29"/>
        <v>Ct1</v>
      </c>
      <c r="D70">
        <v>2</v>
      </c>
      <c r="E70">
        <f t="shared" si="30"/>
        <v>9000000</v>
      </c>
      <c r="F70">
        <f>(E71-E70)</f>
        <v>3000000</v>
      </c>
      <c r="G70">
        <f>((D72-D71)*(E72-E71))/2+(D72-D71)*E71</f>
        <v>51000000</v>
      </c>
      <c r="AJ70" s="1" t="s">
        <v>31</v>
      </c>
      <c r="AK70" s="1" t="str">
        <f t="shared" si="27"/>
        <v>11-MIX IV</v>
      </c>
      <c r="AL70" s="1">
        <f>AK$33</f>
        <v>6</v>
      </c>
      <c r="AM70" s="1">
        <f t="shared" si="28"/>
        <v>5.3</v>
      </c>
      <c r="AN70">
        <f>AM70/$P$11*100</f>
        <v>18.275862068965516</v>
      </c>
    </row>
    <row r="71" spans="2:42" x14ac:dyDescent="0.2">
      <c r="B71" t="s">
        <v>29</v>
      </c>
      <c r="C71" t="str">
        <f t="shared" si="29"/>
        <v>Ct1</v>
      </c>
      <c r="D71">
        <f>C$29</f>
        <v>3</v>
      </c>
      <c r="E71">
        <f t="shared" si="30"/>
        <v>12000000</v>
      </c>
      <c r="F71">
        <f>(E72-E71)</f>
        <v>10000000</v>
      </c>
      <c r="G71">
        <f>((D72-D71)*(E72-E71))/2+(D72-D71)*E71</f>
        <v>51000000</v>
      </c>
      <c r="AJ71" s="1" t="s">
        <v>32</v>
      </c>
      <c r="AK71" s="1" t="str">
        <f t="shared" ref="AK71:AK77" si="31">$H$25</f>
        <v>21-MIX I</v>
      </c>
      <c r="AL71" s="1">
        <f>$C$27</f>
        <v>1</v>
      </c>
      <c r="AM71" s="1" t="e">
        <f>AP7</f>
        <v>#DIV/0!</v>
      </c>
      <c r="AN71" t="e">
        <f>AM71/$P$5*100</f>
        <v>#DIV/0!</v>
      </c>
      <c r="AP71" t="e">
        <f>((AL72-AL71)*(AN72-AN71))/2+(AL72-AL71)*AN71</f>
        <v>#VALUE!</v>
      </c>
    </row>
    <row r="72" spans="2:42" x14ac:dyDescent="0.2">
      <c r="B72" t="s">
        <v>29</v>
      </c>
      <c r="C72" t="str">
        <f t="shared" si="29"/>
        <v>Ct1</v>
      </c>
      <c r="D72">
        <f>C$30</f>
        <v>6</v>
      </c>
      <c r="E72">
        <f t="shared" si="30"/>
        <v>22000000</v>
      </c>
      <c r="G72">
        <f>((D73-D72)*(E73-E72))/2+(D73-D72)*E72</f>
        <v>20500000</v>
      </c>
      <c r="AJ72" s="1" t="s">
        <v>32</v>
      </c>
      <c r="AK72" s="1" t="str">
        <f t="shared" si="31"/>
        <v>21-MIX I</v>
      </c>
      <c r="AL72" s="1">
        <f>$C$28</f>
        <v>2</v>
      </c>
      <c r="AM72" s="1">
        <f t="shared" ref="AM72:AM77" si="32">AP8</f>
        <v>7.5</v>
      </c>
      <c r="AN72" t="e">
        <f>AM72/$P$6*100</f>
        <v>#VALUE!</v>
      </c>
      <c r="AP72" t="e">
        <f t="shared" si="14"/>
        <v>#VALUE!</v>
      </c>
    </row>
    <row r="73" spans="2:42" x14ac:dyDescent="0.2">
      <c r="B73" t="s">
        <v>29</v>
      </c>
      <c r="C73" t="str">
        <f t="shared" si="29"/>
        <v>Ct1</v>
      </c>
      <c r="D73">
        <f>C$31</f>
        <v>7</v>
      </c>
      <c r="E73">
        <f t="shared" si="30"/>
        <v>19000000</v>
      </c>
      <c r="G73">
        <f>((D74-D73)*(E74-E73))/2+(D74-D73)*E73</f>
        <v>19000000</v>
      </c>
      <c r="AJ73" s="1" t="s">
        <v>32</v>
      </c>
      <c r="AK73" s="1" t="str">
        <f t="shared" si="31"/>
        <v>21-MIX I</v>
      </c>
      <c r="AL73" s="1">
        <f>AK$29</f>
        <v>0</v>
      </c>
      <c r="AM73" s="1">
        <f t="shared" si="32"/>
        <v>7.2</v>
      </c>
      <c r="AN73">
        <f>AM73/$P$7*100</f>
        <v>23.225806451612904</v>
      </c>
      <c r="AP73">
        <f t="shared" si="14"/>
        <v>85.612903225806463</v>
      </c>
    </row>
    <row r="74" spans="2:42" x14ac:dyDescent="0.2">
      <c r="B74" t="s">
        <v>29</v>
      </c>
      <c r="C74" t="str">
        <f t="shared" si="29"/>
        <v>Ct1</v>
      </c>
      <c r="D74">
        <f>C$32</f>
        <v>8</v>
      </c>
      <c r="E74">
        <f t="shared" si="30"/>
        <v>19000000</v>
      </c>
      <c r="AJ74" s="1" t="s">
        <v>32</v>
      </c>
      <c r="AK74" s="1" t="str">
        <f t="shared" si="31"/>
        <v>21-MIX I</v>
      </c>
      <c r="AL74" s="1">
        <f>AK$30</f>
        <v>1</v>
      </c>
      <c r="AM74" s="1">
        <f t="shared" si="32"/>
        <v>7.4</v>
      </c>
      <c r="AN74">
        <f>AM74/$P$8*100</f>
        <v>148</v>
      </c>
      <c r="AP74">
        <f t="shared" si="14"/>
        <v>81.765957446808514</v>
      </c>
    </row>
    <row r="75" spans="2:42" x14ac:dyDescent="0.2">
      <c r="B75" t="s">
        <v>29</v>
      </c>
      <c r="C75" t="str">
        <f>$I$24</f>
        <v>Ct2</v>
      </c>
      <c r="D75">
        <f>$C$26</f>
        <v>0</v>
      </c>
      <c r="E75">
        <f>I26</f>
        <v>2066666.6666666667</v>
      </c>
      <c r="F75">
        <f>(E76-E75)</f>
        <v>-1946666.6666666667</v>
      </c>
      <c r="G75">
        <f>((D76-D75)*(E76-E75))/2+(D76-D75)*E75</f>
        <v>1093333.3333333335</v>
      </c>
      <c r="AJ75" s="1" t="s">
        <v>32</v>
      </c>
      <c r="AK75" s="1" t="str">
        <f t="shared" si="31"/>
        <v>21-MIX I</v>
      </c>
      <c r="AL75" s="1">
        <f>AK$31</f>
        <v>2</v>
      </c>
      <c r="AM75" s="1">
        <f t="shared" si="32"/>
        <v>7.3</v>
      </c>
      <c r="AN75">
        <f>AM75/$P$9*100</f>
        <v>15.531914893617021</v>
      </c>
      <c r="AP75">
        <f t="shared" si="14"/>
        <v>195.26595744680853</v>
      </c>
    </row>
    <row r="76" spans="2:42" x14ac:dyDescent="0.2">
      <c r="B76" t="s">
        <v>29</v>
      </c>
      <c r="C76" t="str">
        <f t="shared" ref="C76:C81" si="33">$I$24</f>
        <v>Ct2</v>
      </c>
      <c r="D76">
        <f>$C$27</f>
        <v>1</v>
      </c>
      <c r="E76">
        <f t="shared" ref="E76:E81" si="34">I27</f>
        <v>120000</v>
      </c>
      <c r="F76">
        <f>(E77-E76)</f>
        <v>11880000</v>
      </c>
      <c r="G76">
        <f>((D78-D76)*(E78-E76))/2+(D78-D76)*E76</f>
        <v>17120000</v>
      </c>
      <c r="AJ76" s="1" t="s">
        <v>32</v>
      </c>
      <c r="AK76" s="1" t="str">
        <f t="shared" si="31"/>
        <v>21-MIX I</v>
      </c>
      <c r="AL76" s="1">
        <f>AK$32</f>
        <v>3</v>
      </c>
      <c r="AM76" s="1">
        <f t="shared" si="32"/>
        <v>7.5</v>
      </c>
      <c r="AN76">
        <f>AM76/$P$10*100</f>
        <v>375</v>
      </c>
      <c r="AP76">
        <f>((AL77-AL76)*(AN77-AN76))/2+(AL77-AL76)*AN76</f>
        <v>599.74137931034488</v>
      </c>
    </row>
    <row r="77" spans="2:42" x14ac:dyDescent="0.2">
      <c r="B77" t="s">
        <v>29</v>
      </c>
      <c r="C77" t="str">
        <f t="shared" si="33"/>
        <v>Ct2</v>
      </c>
      <c r="D77">
        <v>2</v>
      </c>
      <c r="E77">
        <f t="shared" si="34"/>
        <v>12000000</v>
      </c>
      <c r="F77">
        <f>(E78-E77)</f>
        <v>5000000</v>
      </c>
      <c r="G77">
        <f>((D79-D78)*(E79-E78))/2+(D79-D78)*E78</f>
        <v>57000000</v>
      </c>
      <c r="AJ77" s="1" t="s">
        <v>32</v>
      </c>
      <c r="AK77" s="1" t="str">
        <f t="shared" si="31"/>
        <v>21-MIX I</v>
      </c>
      <c r="AL77" s="1">
        <f>AK$33</f>
        <v>6</v>
      </c>
      <c r="AM77" s="1">
        <f t="shared" si="32"/>
        <v>7.2</v>
      </c>
      <c r="AN77">
        <f>AM77/$P$11*100</f>
        <v>24.827586206896552</v>
      </c>
    </row>
    <row r="78" spans="2:42" x14ac:dyDescent="0.2">
      <c r="B78" t="s">
        <v>29</v>
      </c>
      <c r="C78" t="str">
        <f t="shared" si="33"/>
        <v>Ct2</v>
      </c>
      <c r="D78">
        <f>C$29</f>
        <v>3</v>
      </c>
      <c r="E78">
        <f t="shared" si="34"/>
        <v>17000000</v>
      </c>
      <c r="F78">
        <f>(E79-E78)</f>
        <v>4000000</v>
      </c>
      <c r="G78">
        <f>((D79-D78)*(E79-E78))/2+(D79-D78)*E78</f>
        <v>57000000</v>
      </c>
      <c r="AJ78" s="1" t="s">
        <v>32</v>
      </c>
      <c r="AK78" s="1" t="str">
        <f>$I$25</f>
        <v>21-MIX II</v>
      </c>
      <c r="AL78" s="1">
        <f>$C$27</f>
        <v>1</v>
      </c>
      <c r="AM78" s="1" t="e">
        <f>AQ7</f>
        <v>#DIV/0!</v>
      </c>
      <c r="AN78" t="e">
        <f>AM78/$P$5*100</f>
        <v>#DIV/0!</v>
      </c>
      <c r="AP78" t="e">
        <f t="shared" si="14"/>
        <v>#VALUE!</v>
      </c>
    </row>
    <row r="79" spans="2:42" x14ac:dyDescent="0.2">
      <c r="B79" t="s">
        <v>29</v>
      </c>
      <c r="C79" t="str">
        <f t="shared" si="33"/>
        <v>Ct2</v>
      </c>
      <c r="D79">
        <f>C$30</f>
        <v>6</v>
      </c>
      <c r="E79">
        <f t="shared" si="34"/>
        <v>21000000</v>
      </c>
      <c r="G79">
        <f>((D80-D79)*(E80-E79))/2+(D80-D79)*E79</f>
        <v>18500000</v>
      </c>
      <c r="AJ79" s="1" t="s">
        <v>32</v>
      </c>
      <c r="AK79" s="1" t="str">
        <f t="shared" ref="AK79:AK84" si="35">$I$25</f>
        <v>21-MIX II</v>
      </c>
      <c r="AL79" s="1">
        <f>$C$28</f>
        <v>2</v>
      </c>
      <c r="AM79" s="1">
        <f t="shared" ref="AM79:AM84" si="36">AQ8</f>
        <v>7.6</v>
      </c>
      <c r="AN79" t="e">
        <f>AM79/$P$6*100</f>
        <v>#VALUE!</v>
      </c>
      <c r="AP79" t="e">
        <f t="shared" si="14"/>
        <v>#VALUE!</v>
      </c>
    </row>
    <row r="80" spans="2:42" x14ac:dyDescent="0.2">
      <c r="B80" t="s">
        <v>29</v>
      </c>
      <c r="C80" t="str">
        <f t="shared" si="33"/>
        <v>Ct2</v>
      </c>
      <c r="D80">
        <f>C$31</f>
        <v>7</v>
      </c>
      <c r="E80">
        <f t="shared" si="34"/>
        <v>16000000</v>
      </c>
      <c r="G80">
        <f>((D81-D80)*(E81-E80))/2+(D81-D80)*E80</f>
        <v>20500000</v>
      </c>
      <c r="AJ80" s="1" t="s">
        <v>32</v>
      </c>
      <c r="AK80" s="1" t="str">
        <f t="shared" si="35"/>
        <v>21-MIX II</v>
      </c>
      <c r="AL80" s="1">
        <f>AK$29</f>
        <v>0</v>
      </c>
      <c r="AM80" s="1">
        <f t="shared" si="36"/>
        <v>7.2</v>
      </c>
      <c r="AN80">
        <f>AM80/$P$7*100</f>
        <v>23.225806451612904</v>
      </c>
      <c r="AP80">
        <f t="shared" si="14"/>
        <v>86.612903225806463</v>
      </c>
    </row>
    <row r="81" spans="2:45" x14ac:dyDescent="0.2">
      <c r="B81" t="s">
        <v>29</v>
      </c>
      <c r="C81" t="str">
        <f t="shared" si="33"/>
        <v>Ct2</v>
      </c>
      <c r="D81">
        <f>C$32</f>
        <v>8</v>
      </c>
      <c r="E81">
        <f t="shared" si="34"/>
        <v>25000000</v>
      </c>
      <c r="AJ81" s="1" t="s">
        <v>32</v>
      </c>
      <c r="AK81" s="1" t="str">
        <f t="shared" si="35"/>
        <v>21-MIX II</v>
      </c>
      <c r="AL81" s="1">
        <f>AK$30</f>
        <v>1</v>
      </c>
      <c r="AM81" s="1">
        <f t="shared" si="36"/>
        <v>7.5</v>
      </c>
      <c r="AN81">
        <f>AM81/$P$8*100</f>
        <v>150</v>
      </c>
      <c r="AP81">
        <f t="shared" si="14"/>
        <v>82.553191489361708</v>
      </c>
    </row>
    <row r="82" spans="2:45" x14ac:dyDescent="0.2">
      <c r="B82" t="s">
        <v>29</v>
      </c>
      <c r="C82" t="str">
        <f>$J$24</f>
        <v>Ct3</v>
      </c>
      <c r="D82">
        <f>$C$26</f>
        <v>0</v>
      </c>
      <c r="E82">
        <f>J26</f>
        <v>2066666.6666666667</v>
      </c>
      <c r="F82">
        <f>(E83-E82)</f>
        <v>-1956666.6666666667</v>
      </c>
      <c r="G82">
        <f>((D83-D82)*(E83-E82))/2+(D83-D82)*E82</f>
        <v>1088333.3333333335</v>
      </c>
      <c r="AJ82" s="1" t="s">
        <v>32</v>
      </c>
      <c r="AK82" s="1" t="str">
        <f t="shared" si="35"/>
        <v>21-MIX II</v>
      </c>
      <c r="AL82" s="1">
        <f>AK$31</f>
        <v>2</v>
      </c>
      <c r="AM82" s="1">
        <f t="shared" si="36"/>
        <v>7.1</v>
      </c>
      <c r="AN82">
        <f>AM82/$P$9*100</f>
        <v>15.106382978723405</v>
      </c>
      <c r="AP82">
        <f t="shared" si="14"/>
        <v>192.55319148936172</v>
      </c>
    </row>
    <row r="83" spans="2:45" x14ac:dyDescent="0.2">
      <c r="B83" t="s">
        <v>29</v>
      </c>
      <c r="C83" t="str">
        <f t="shared" ref="C83:C88" si="37">$J$24</f>
        <v>Ct3</v>
      </c>
      <c r="D83">
        <f>$C$27</f>
        <v>1</v>
      </c>
      <c r="E83">
        <f t="shared" ref="E83:E88" si="38">J27</f>
        <v>110000</v>
      </c>
      <c r="F83">
        <f>(E84-E83)</f>
        <v>11890000</v>
      </c>
      <c r="G83">
        <f>((D85-D83)*(E85-E83))/2+(D85-D83)*E83</f>
        <v>23110000</v>
      </c>
      <c r="AJ83" s="1" t="s">
        <v>32</v>
      </c>
      <c r="AK83" s="1" t="str">
        <f t="shared" si="35"/>
        <v>21-MIX II</v>
      </c>
      <c r="AL83" s="1">
        <f>AK$32</f>
        <v>3</v>
      </c>
      <c r="AM83" s="1">
        <f t="shared" si="36"/>
        <v>7.4</v>
      </c>
      <c r="AN83">
        <f>AM83/$P$10*100</f>
        <v>370</v>
      </c>
      <c r="AP83">
        <f t="shared" si="14"/>
        <v>592.75862068965512</v>
      </c>
    </row>
    <row r="84" spans="2:45" x14ac:dyDescent="0.2">
      <c r="B84" t="s">
        <v>29</v>
      </c>
      <c r="C84" t="str">
        <f t="shared" si="37"/>
        <v>Ct3</v>
      </c>
      <c r="D84">
        <v>2</v>
      </c>
      <c r="E84">
        <f t="shared" si="38"/>
        <v>12000000</v>
      </c>
      <c r="F84">
        <f>(E85-E84)</f>
        <v>11000000</v>
      </c>
      <c r="G84">
        <f>((D86-D85)*(E86-E85))/2+(D86-D85)*E85</f>
        <v>67500000</v>
      </c>
      <c r="AJ84" s="1" t="s">
        <v>32</v>
      </c>
      <c r="AK84" s="1" t="str">
        <f t="shared" si="35"/>
        <v>21-MIX II</v>
      </c>
      <c r="AL84" s="1">
        <f>AK$33</f>
        <v>6</v>
      </c>
      <c r="AM84" s="1">
        <f t="shared" si="36"/>
        <v>7.3</v>
      </c>
      <c r="AN84">
        <f>AM84/$P$11*100</f>
        <v>25.172413793103448</v>
      </c>
    </row>
    <row r="85" spans="2:45" x14ac:dyDescent="0.2">
      <c r="B85" t="s">
        <v>29</v>
      </c>
      <c r="C85" t="str">
        <f t="shared" si="37"/>
        <v>Ct3</v>
      </c>
      <c r="D85">
        <f>C$29</f>
        <v>3</v>
      </c>
      <c r="E85">
        <f t="shared" si="38"/>
        <v>23000000</v>
      </c>
      <c r="F85">
        <f>(E86-E85)</f>
        <v>-1000000</v>
      </c>
      <c r="G85">
        <f>((D86-D85)*(E86-E85))/2+(D86-D85)*E85</f>
        <v>67500000</v>
      </c>
      <c r="AJ85" s="1" t="s">
        <v>32</v>
      </c>
      <c r="AK85" s="1" t="str">
        <f>$J$25</f>
        <v>21-MIX III</v>
      </c>
      <c r="AL85" s="1">
        <f>$C$27</f>
        <v>1</v>
      </c>
      <c r="AM85" s="1" t="e">
        <f>AR7</f>
        <v>#DIV/0!</v>
      </c>
      <c r="AN85" t="e">
        <f>AM85/$P$5*100</f>
        <v>#DIV/0!</v>
      </c>
      <c r="AP85" t="e">
        <f t="shared" si="14"/>
        <v>#VALUE!</v>
      </c>
      <c r="AS85" s="51"/>
    </row>
    <row r="86" spans="2:45" x14ac:dyDescent="0.2">
      <c r="B86" t="s">
        <v>29</v>
      </c>
      <c r="C86" t="str">
        <f t="shared" si="37"/>
        <v>Ct3</v>
      </c>
      <c r="D86">
        <f>C$30</f>
        <v>6</v>
      </c>
      <c r="E86">
        <f t="shared" si="38"/>
        <v>22000000</v>
      </c>
      <c r="G86">
        <f>((D87-D86)*(E87-E86))/2+(D87-D86)*E86</f>
        <v>21000000</v>
      </c>
      <c r="AJ86" s="1" t="s">
        <v>32</v>
      </c>
      <c r="AK86" s="1" t="str">
        <f t="shared" ref="AK86:AK91" si="39">$J$25</f>
        <v>21-MIX III</v>
      </c>
      <c r="AL86" s="1">
        <f>$C$28</f>
        <v>2</v>
      </c>
      <c r="AM86" s="1">
        <f t="shared" ref="AM86:AM91" si="40">AR8</f>
        <v>7.6</v>
      </c>
      <c r="AN86" t="e">
        <f>AM86/$P$6*100</f>
        <v>#VALUE!</v>
      </c>
      <c r="AP86" t="e">
        <f t="shared" si="14"/>
        <v>#VALUE!</v>
      </c>
      <c r="AS86" s="51"/>
    </row>
    <row r="87" spans="2:45" x14ac:dyDescent="0.2">
      <c r="B87" t="s">
        <v>29</v>
      </c>
      <c r="C87" t="str">
        <f t="shared" si="37"/>
        <v>Ct3</v>
      </c>
      <c r="D87">
        <f>C$31</f>
        <v>7</v>
      </c>
      <c r="E87">
        <f t="shared" si="38"/>
        <v>20000000</v>
      </c>
      <c r="G87">
        <f>((D88-D87)*(E88-E87))/2+(D88-D87)*E87</f>
        <v>17500000</v>
      </c>
      <c r="AJ87" s="1" t="s">
        <v>32</v>
      </c>
      <c r="AK87" s="1" t="str">
        <f t="shared" si="39"/>
        <v>21-MIX III</v>
      </c>
      <c r="AL87" s="1">
        <f>AK$29</f>
        <v>0</v>
      </c>
      <c r="AM87" s="1">
        <f t="shared" si="40"/>
        <v>7.4</v>
      </c>
      <c r="AN87">
        <f>AM87/$P$7*100</f>
        <v>23.870967741935484</v>
      </c>
      <c r="AP87">
        <f t="shared" si="14"/>
        <v>87.935483870967744</v>
      </c>
      <c r="AS87" s="51"/>
    </row>
    <row r="88" spans="2:45" x14ac:dyDescent="0.2">
      <c r="B88" t="s">
        <v>29</v>
      </c>
      <c r="C88" t="str">
        <f t="shared" si="37"/>
        <v>Ct3</v>
      </c>
      <c r="D88">
        <f>C$32</f>
        <v>8</v>
      </c>
      <c r="E88">
        <f t="shared" si="38"/>
        <v>15000000</v>
      </c>
      <c r="AJ88" s="1" t="s">
        <v>32</v>
      </c>
      <c r="AK88" s="1" t="str">
        <f t="shared" si="39"/>
        <v>21-MIX III</v>
      </c>
      <c r="AL88" s="1">
        <f>AK$30</f>
        <v>1</v>
      </c>
      <c r="AM88" s="1">
        <f t="shared" si="40"/>
        <v>7.6</v>
      </c>
      <c r="AN88">
        <f>AM88/$P$8*100</f>
        <v>152</v>
      </c>
      <c r="AP88">
        <f t="shared" si="14"/>
        <v>83.765957446808514</v>
      </c>
      <c r="AS88" s="51"/>
    </row>
    <row r="89" spans="2:45" x14ac:dyDescent="0.2">
      <c r="B89" t="s">
        <v>29</v>
      </c>
      <c r="C89" t="str">
        <f>$K$24</f>
        <v>Ct4</v>
      </c>
      <c r="D89">
        <f>$C$26</f>
        <v>0</v>
      </c>
      <c r="E89">
        <f>K26</f>
        <v>2066666.6666666667</v>
      </c>
      <c r="F89">
        <f>(E90-E89)</f>
        <v>-1956666.6666666667</v>
      </c>
      <c r="G89">
        <f>((D90-D89)*(E90-E89))/2+(D90-D89)*E89</f>
        <v>1088333.3333333335</v>
      </c>
      <c r="AJ89" s="1" t="s">
        <v>32</v>
      </c>
      <c r="AK89" s="1" t="str">
        <f t="shared" si="39"/>
        <v>21-MIX III</v>
      </c>
      <c r="AL89" s="1">
        <f>AK$31</f>
        <v>2</v>
      </c>
      <c r="AM89" s="1">
        <f t="shared" si="40"/>
        <v>7.3</v>
      </c>
      <c r="AN89">
        <f>AM89/$P$9*100</f>
        <v>15.531914893617021</v>
      </c>
      <c r="AP89">
        <f t="shared" si="14"/>
        <v>187.76595744680853</v>
      </c>
      <c r="AS89" s="51"/>
    </row>
    <row r="90" spans="2:45" x14ac:dyDescent="0.2">
      <c r="B90" t="s">
        <v>29</v>
      </c>
      <c r="C90" t="str">
        <f t="shared" ref="C90:C95" si="41">$K$24</f>
        <v>Ct4</v>
      </c>
      <c r="D90">
        <f>$C$27</f>
        <v>1</v>
      </c>
      <c r="E90">
        <f t="shared" ref="E90:E95" si="42">K27</f>
        <v>110000</v>
      </c>
      <c r="F90">
        <f>(E91-E90)</f>
        <v>12890000</v>
      </c>
      <c r="G90">
        <f>((D92-D90)*(E92-E90))/2+(D92-D90)*E90</f>
        <v>14110000</v>
      </c>
      <c r="AJ90" s="1" t="s">
        <v>32</v>
      </c>
      <c r="AK90" s="1" t="str">
        <f t="shared" si="39"/>
        <v>21-MIX III</v>
      </c>
      <c r="AL90" s="1">
        <f>AK$32</f>
        <v>3</v>
      </c>
      <c r="AM90" s="1">
        <f t="shared" si="40"/>
        <v>7.2</v>
      </c>
      <c r="AN90">
        <f>AM90/$P$10*100</f>
        <v>360</v>
      </c>
      <c r="AP90">
        <f t="shared" si="14"/>
        <v>577.24137931034488</v>
      </c>
      <c r="AS90" s="51"/>
    </row>
    <row r="91" spans="2:45" x14ac:dyDescent="0.2">
      <c r="B91" t="s">
        <v>29</v>
      </c>
      <c r="C91" t="str">
        <f t="shared" si="41"/>
        <v>Ct4</v>
      </c>
      <c r="D91">
        <v>2</v>
      </c>
      <c r="E91">
        <f t="shared" si="42"/>
        <v>13000000</v>
      </c>
      <c r="F91">
        <f>(E92-E91)</f>
        <v>1000000</v>
      </c>
      <c r="G91">
        <f>((D93-D92)*(E93-E92))/2+(D93-D92)*E92</f>
        <v>39000000</v>
      </c>
      <c r="AJ91" s="1" t="s">
        <v>32</v>
      </c>
      <c r="AK91" s="1" t="str">
        <f t="shared" si="39"/>
        <v>21-MIX III</v>
      </c>
      <c r="AL91" s="1">
        <f>AK$33</f>
        <v>6</v>
      </c>
      <c r="AM91" s="1">
        <f t="shared" si="40"/>
        <v>7.2</v>
      </c>
      <c r="AN91">
        <f>AM91/$P$11*100</f>
        <v>24.827586206896552</v>
      </c>
      <c r="AS91" s="51"/>
    </row>
    <row r="92" spans="2:45" x14ac:dyDescent="0.2">
      <c r="B92" t="s">
        <v>29</v>
      </c>
      <c r="C92" t="str">
        <f t="shared" si="41"/>
        <v>Ct4</v>
      </c>
      <c r="D92">
        <f>C$29</f>
        <v>3</v>
      </c>
      <c r="E92">
        <f t="shared" si="42"/>
        <v>14000000</v>
      </c>
      <c r="F92">
        <f>(E93-E92)</f>
        <v>-2000000</v>
      </c>
      <c r="G92">
        <f>((D93-D92)*(E93-E92))/2+(D93-D92)*E92</f>
        <v>39000000</v>
      </c>
      <c r="AJ92" s="1" t="s">
        <v>32</v>
      </c>
      <c r="AK92" s="1" t="str">
        <f>$K$25</f>
        <v>21-MIX IV</v>
      </c>
      <c r="AL92" s="1">
        <f>$C$27</f>
        <v>1</v>
      </c>
      <c r="AM92" s="1" t="e">
        <f>AS7</f>
        <v>#DIV/0!</v>
      </c>
      <c r="AN92" t="e">
        <f>AM92/$P$5*100</f>
        <v>#DIV/0!</v>
      </c>
      <c r="AP92" t="e">
        <f t="shared" si="14"/>
        <v>#VALUE!</v>
      </c>
      <c r="AS92" s="51"/>
    </row>
    <row r="93" spans="2:45" x14ac:dyDescent="0.2">
      <c r="B93" t="s">
        <v>29</v>
      </c>
      <c r="C93" t="str">
        <f t="shared" si="41"/>
        <v>Ct4</v>
      </c>
      <c r="D93">
        <f>C$30</f>
        <v>6</v>
      </c>
      <c r="E93">
        <f t="shared" si="42"/>
        <v>12000000</v>
      </c>
      <c r="G93">
        <f>((D94-D93)*(E94-E93))/2+(D94-D93)*E93</f>
        <v>16000000</v>
      </c>
      <c r="AJ93" s="1" t="s">
        <v>32</v>
      </c>
      <c r="AK93" s="1" t="str">
        <f t="shared" ref="AK93:AK98" si="43">$K$25</f>
        <v>21-MIX IV</v>
      </c>
      <c r="AL93" s="1">
        <f>$C$28</f>
        <v>2</v>
      </c>
      <c r="AM93" s="1">
        <f t="shared" ref="AM93:AM98" si="44">AS8</f>
        <v>7.6</v>
      </c>
      <c r="AN93" t="e">
        <f>AM93/$P$6*100</f>
        <v>#VALUE!</v>
      </c>
      <c r="AP93" t="e">
        <f t="shared" si="14"/>
        <v>#VALUE!</v>
      </c>
      <c r="AS93" s="51"/>
    </row>
    <row r="94" spans="2:45" x14ac:dyDescent="0.2">
      <c r="B94" t="s">
        <v>29</v>
      </c>
      <c r="C94" t="str">
        <f t="shared" si="41"/>
        <v>Ct4</v>
      </c>
      <c r="D94">
        <f>C$31</f>
        <v>7</v>
      </c>
      <c r="E94">
        <f t="shared" si="42"/>
        <v>20000000</v>
      </c>
      <c r="G94">
        <f>((D95-D94)*(E95-E94))/2+(D95-D94)*E94</f>
        <v>16000000</v>
      </c>
      <c r="AJ94" s="1" t="s">
        <v>32</v>
      </c>
      <c r="AK94" s="1" t="str">
        <f t="shared" si="43"/>
        <v>21-MIX IV</v>
      </c>
      <c r="AL94" s="1">
        <f>AK$29</f>
        <v>0</v>
      </c>
      <c r="AM94" s="1">
        <f t="shared" si="44"/>
        <v>7.3</v>
      </c>
      <c r="AN94">
        <f>AM94/$P$7*100</f>
        <v>23.548387096774192</v>
      </c>
      <c r="AP94">
        <f t="shared" si="14"/>
        <v>84.774193548387103</v>
      </c>
      <c r="AS94" s="51"/>
    </row>
    <row r="95" spans="2:45" x14ac:dyDescent="0.2">
      <c r="B95" t="s">
        <v>29</v>
      </c>
      <c r="C95" t="str">
        <f t="shared" si="41"/>
        <v>Ct4</v>
      </c>
      <c r="D95">
        <f>C$32</f>
        <v>8</v>
      </c>
      <c r="E95">
        <f t="shared" si="42"/>
        <v>12000000</v>
      </c>
      <c r="H95" t="s">
        <v>144</v>
      </c>
      <c r="AJ95" s="1" t="s">
        <v>32</v>
      </c>
      <c r="AK95" s="1" t="str">
        <f t="shared" si="43"/>
        <v>21-MIX IV</v>
      </c>
      <c r="AL95" s="1">
        <f>AK$30</f>
        <v>1</v>
      </c>
      <c r="AM95" s="1">
        <f t="shared" si="44"/>
        <v>7.3</v>
      </c>
      <c r="AN95">
        <f>AM95/$P$8*100</f>
        <v>146</v>
      </c>
      <c r="AP95">
        <f t="shared" si="14"/>
        <v>80.446808510638292</v>
      </c>
      <c r="AS95" s="51"/>
    </row>
    <row r="96" spans="2:45" x14ac:dyDescent="0.2">
      <c r="B96" t="s">
        <v>30</v>
      </c>
      <c r="C96" t="str">
        <f>$L$24</f>
        <v>At(Ct)1</v>
      </c>
      <c r="D96">
        <f>$C$26</f>
        <v>0</v>
      </c>
      <c r="E96">
        <f>L26</f>
        <v>1733333.3333333333</v>
      </c>
      <c r="F96">
        <f>(E97-E96)</f>
        <v>27266666.666666668</v>
      </c>
      <c r="G96">
        <f>((D97-D96)*(E97-E96))/2+(D97-D96)*E96</f>
        <v>15366666.666666668</v>
      </c>
      <c r="H96">
        <f>E96+E124</f>
        <v>3800000</v>
      </c>
      <c r="AJ96" s="1" t="s">
        <v>32</v>
      </c>
      <c r="AK96" s="1" t="str">
        <f t="shared" si="43"/>
        <v>21-MIX IV</v>
      </c>
      <c r="AL96" s="1">
        <f>AK$31</f>
        <v>2</v>
      </c>
      <c r="AM96" s="1">
        <f t="shared" si="44"/>
        <v>7</v>
      </c>
      <c r="AN96">
        <f>AM96/$P$9*100</f>
        <v>14.893617021276595</v>
      </c>
      <c r="AP96">
        <f t="shared" si="14"/>
        <v>184.94680851063828</v>
      </c>
      <c r="AS96" s="51"/>
    </row>
    <row r="97" spans="2:45" x14ac:dyDescent="0.2">
      <c r="B97" t="s">
        <v>30</v>
      </c>
      <c r="C97" t="str">
        <f t="shared" ref="C97:C102" si="45">$L$24</f>
        <v>At(Ct)1</v>
      </c>
      <c r="D97">
        <f>$C$27</f>
        <v>1</v>
      </c>
      <c r="E97">
        <f t="shared" ref="E97:E102" si="46">L27</f>
        <v>29000000</v>
      </c>
      <c r="F97">
        <f>(E98-E97)</f>
        <v>71000000</v>
      </c>
      <c r="G97">
        <f>((D99-D97)*(E99-E97))/2+(D99-D97)*E97</f>
        <v>359000000</v>
      </c>
      <c r="H97">
        <f>E97+E125</f>
        <v>29470000</v>
      </c>
      <c r="AJ97" s="1" t="s">
        <v>32</v>
      </c>
      <c r="AK97" s="1" t="str">
        <f t="shared" si="43"/>
        <v>21-MIX IV</v>
      </c>
      <c r="AL97" s="1">
        <f>AK$32</f>
        <v>3</v>
      </c>
      <c r="AM97" s="1">
        <f t="shared" si="44"/>
        <v>7.1</v>
      </c>
      <c r="AN97">
        <f>AM97/$P$10*100</f>
        <v>355</v>
      </c>
      <c r="AP97">
        <f t="shared" si="14"/>
        <v>569.22413793103442</v>
      </c>
      <c r="AS97" s="51"/>
    </row>
    <row r="98" spans="2:45" x14ac:dyDescent="0.2">
      <c r="B98" t="s">
        <v>30</v>
      </c>
      <c r="C98" t="str">
        <f t="shared" si="45"/>
        <v>At(Ct)1</v>
      </c>
      <c r="D98">
        <v>2</v>
      </c>
      <c r="E98">
        <f t="shared" si="46"/>
        <v>100000000</v>
      </c>
      <c r="F98">
        <f>(E99-E98)</f>
        <v>230000000</v>
      </c>
      <c r="G98">
        <f>((D100-D99)*(E100-E99))/2+(D100-D99)*E99</f>
        <v>735000000</v>
      </c>
      <c r="H98">
        <f t="shared" ref="H98:H123" si="47">E98+E126</f>
        <v>129000000</v>
      </c>
      <c r="AJ98" s="1" t="s">
        <v>32</v>
      </c>
      <c r="AK98" s="1" t="str">
        <f t="shared" si="43"/>
        <v>21-MIX IV</v>
      </c>
      <c r="AL98" s="1">
        <f>AK$33</f>
        <v>6</v>
      </c>
      <c r="AM98" s="1">
        <f t="shared" si="44"/>
        <v>7.1</v>
      </c>
      <c r="AN98">
        <f>AM98/$P$11*100</f>
        <v>24.482758620689655</v>
      </c>
      <c r="AS98" s="51"/>
    </row>
    <row r="99" spans="2:45" x14ac:dyDescent="0.2">
      <c r="B99" t="s">
        <v>30</v>
      </c>
      <c r="C99" t="str">
        <f t="shared" si="45"/>
        <v>At(Ct)1</v>
      </c>
      <c r="D99">
        <f>C$29</f>
        <v>3</v>
      </c>
      <c r="E99">
        <f t="shared" si="46"/>
        <v>330000000</v>
      </c>
      <c r="F99">
        <f>(E100-E99)</f>
        <v>-170000000</v>
      </c>
      <c r="G99">
        <f>((D100-D99)*(E100-E99))/2+(D100-D99)*E99</f>
        <v>735000000</v>
      </c>
      <c r="H99">
        <f t="shared" si="47"/>
        <v>361000000</v>
      </c>
      <c r="AJ99" s="1" t="s">
        <v>130</v>
      </c>
      <c r="AK99" s="1" t="s">
        <v>90</v>
      </c>
      <c r="AL99" s="1">
        <f>$C$27</f>
        <v>1</v>
      </c>
      <c r="AM99" s="1" t="e">
        <f>AT7</f>
        <v>#DIV/0!</v>
      </c>
      <c r="AN99" t="e">
        <f>AM99/$P$5*100</f>
        <v>#DIV/0!</v>
      </c>
      <c r="AP99" t="e">
        <f>((AL100-AL99)*(AN100-AN99))/2+(AL100-AL99)*AN99</f>
        <v>#VALUE!</v>
      </c>
      <c r="AS99" s="51"/>
    </row>
    <row r="100" spans="2:45" x14ac:dyDescent="0.2">
      <c r="B100" t="s">
        <v>30</v>
      </c>
      <c r="C100" t="str">
        <f t="shared" si="45"/>
        <v>At(Ct)1</v>
      </c>
      <c r="D100">
        <f>C$30</f>
        <v>6</v>
      </c>
      <c r="E100">
        <f t="shared" si="46"/>
        <v>160000000</v>
      </c>
      <c r="G100">
        <f>((D101-D100)*(E101-E100))/2+(D101-D100)*E100</f>
        <v>210000000</v>
      </c>
      <c r="H100">
        <f t="shared" si="47"/>
        <v>186000000</v>
      </c>
      <c r="AJ100" s="1" t="s">
        <v>130</v>
      </c>
      <c r="AK100" s="1" t="s">
        <v>90</v>
      </c>
      <c r="AL100" s="1">
        <f>$C$28</f>
        <v>2</v>
      </c>
      <c r="AM100" s="1">
        <f t="shared" ref="AM100:AM105" si="48">AT8</f>
        <v>7.6</v>
      </c>
      <c r="AN100" t="e">
        <f>AM100/$P$6*100</f>
        <v>#VALUE!</v>
      </c>
      <c r="AP100" t="e">
        <f t="shared" si="14"/>
        <v>#VALUE!</v>
      </c>
      <c r="AS100" s="51"/>
    </row>
    <row r="101" spans="2:45" x14ac:dyDescent="0.2">
      <c r="B101" t="s">
        <v>30</v>
      </c>
      <c r="C101" t="str">
        <f t="shared" si="45"/>
        <v>At(Ct)1</v>
      </c>
      <c r="D101">
        <f>C$31</f>
        <v>7</v>
      </c>
      <c r="E101">
        <f t="shared" si="46"/>
        <v>260000000</v>
      </c>
      <c r="G101">
        <f>((D102-D101)*(E102-E101))/2+(D102-D101)*E101</f>
        <v>230000000</v>
      </c>
      <c r="H101">
        <f t="shared" si="47"/>
        <v>282000000</v>
      </c>
      <c r="AJ101" s="1" t="s">
        <v>130</v>
      </c>
      <c r="AK101" s="1" t="s">
        <v>90</v>
      </c>
      <c r="AL101" s="1">
        <f>AK$29</f>
        <v>0</v>
      </c>
      <c r="AM101" s="1">
        <f t="shared" si="48"/>
        <v>7.4</v>
      </c>
      <c r="AN101">
        <f>AM101/$P$7*100</f>
        <v>23.870967741935484</v>
      </c>
      <c r="AP101">
        <f t="shared" si="14"/>
        <v>81.935483870967744</v>
      </c>
      <c r="AS101" s="51"/>
    </row>
    <row r="102" spans="2:45" x14ac:dyDescent="0.2">
      <c r="B102" t="s">
        <v>30</v>
      </c>
      <c r="C102" t="str">
        <f t="shared" si="45"/>
        <v>At(Ct)1</v>
      </c>
      <c r="D102">
        <f>C$32</f>
        <v>8</v>
      </c>
      <c r="E102">
        <f t="shared" si="46"/>
        <v>200000000</v>
      </c>
      <c r="H102">
        <f t="shared" si="47"/>
        <v>229000000</v>
      </c>
      <c r="AJ102" s="1" t="s">
        <v>130</v>
      </c>
      <c r="AK102" s="1" t="s">
        <v>90</v>
      </c>
      <c r="AL102" s="1">
        <f>AK$30</f>
        <v>1</v>
      </c>
      <c r="AM102" s="1">
        <f t="shared" si="48"/>
        <v>7</v>
      </c>
      <c r="AN102">
        <f>AM102/$P$8*100</f>
        <v>140</v>
      </c>
      <c r="AP102">
        <f t="shared" si="14"/>
        <v>76.38297872340425</v>
      </c>
      <c r="AS102" s="51"/>
    </row>
    <row r="103" spans="2:45" x14ac:dyDescent="0.2">
      <c r="B103" t="s">
        <v>30</v>
      </c>
      <c r="C103" t="str">
        <f>$M$24</f>
        <v>At(Ct)2</v>
      </c>
      <c r="D103">
        <f>$C$26</f>
        <v>0</v>
      </c>
      <c r="E103">
        <f>M26</f>
        <v>1733333.3333333333</v>
      </c>
      <c r="F103">
        <f>(E104-E103)</f>
        <v>20266666.666666668</v>
      </c>
      <c r="G103">
        <f>((D104-D103)*(E104-E103))/2+(D104-D103)*E103</f>
        <v>11866666.666666668</v>
      </c>
      <c r="H103">
        <f t="shared" si="47"/>
        <v>3800000</v>
      </c>
      <c r="AJ103" s="1" t="s">
        <v>130</v>
      </c>
      <c r="AK103" s="1" t="s">
        <v>90</v>
      </c>
      <c r="AL103" s="1">
        <f>AK$31</f>
        <v>2</v>
      </c>
      <c r="AM103" s="1">
        <f t="shared" si="48"/>
        <v>6</v>
      </c>
      <c r="AN103">
        <f>AM103/$P$9*100</f>
        <v>12.76595744680851</v>
      </c>
      <c r="AP103">
        <f t="shared" si="14"/>
        <v>156.38297872340425</v>
      </c>
      <c r="AS103" s="51"/>
    </row>
    <row r="104" spans="2:45" x14ac:dyDescent="0.2">
      <c r="B104" t="s">
        <v>30</v>
      </c>
      <c r="C104" t="str">
        <f t="shared" ref="C104:C109" si="49">$M$24</f>
        <v>At(Ct)2</v>
      </c>
      <c r="D104">
        <f>$C$27</f>
        <v>1</v>
      </c>
      <c r="E104">
        <f t="shared" ref="E104:E109" si="50">M27</f>
        <v>22000000</v>
      </c>
      <c r="F104">
        <f>(E105-E104)</f>
        <v>88000000</v>
      </c>
      <c r="G104">
        <f>((D106-D104)*(E106-E104))/2+(D106-D104)*E104</f>
        <v>272000000</v>
      </c>
      <c r="H104">
        <f t="shared" si="47"/>
        <v>22510000</v>
      </c>
      <c r="AJ104" s="1" t="s">
        <v>130</v>
      </c>
      <c r="AK104" s="1" t="s">
        <v>90</v>
      </c>
      <c r="AL104" s="1">
        <f>AK$32</f>
        <v>3</v>
      </c>
      <c r="AM104" s="1">
        <f t="shared" si="48"/>
        <v>6</v>
      </c>
      <c r="AN104">
        <f>AM104/$P$10*100</f>
        <v>300</v>
      </c>
      <c r="AP104">
        <f t="shared" si="14"/>
        <v>480</v>
      </c>
      <c r="AS104" s="51"/>
    </row>
    <row r="105" spans="2:45" x14ac:dyDescent="0.2">
      <c r="B105" t="s">
        <v>30</v>
      </c>
      <c r="C105" t="str">
        <f t="shared" si="49"/>
        <v>At(Ct)2</v>
      </c>
      <c r="D105">
        <v>2</v>
      </c>
      <c r="E105">
        <f t="shared" si="50"/>
        <v>110000000</v>
      </c>
      <c r="F105">
        <f>(E106-E105)</f>
        <v>140000000</v>
      </c>
      <c r="G105">
        <f>((D107-D106)*(E107-E106))/2+(D107-D106)*E106</f>
        <v>780000000</v>
      </c>
      <c r="H105">
        <f t="shared" si="47"/>
        <v>127000000</v>
      </c>
      <c r="AJ105" s="1" t="s">
        <v>130</v>
      </c>
      <c r="AK105" s="1" t="s">
        <v>90</v>
      </c>
      <c r="AL105" s="1">
        <f>AK$33</f>
        <v>6</v>
      </c>
      <c r="AM105" s="1">
        <f t="shared" si="48"/>
        <v>5.8</v>
      </c>
      <c r="AN105">
        <f>AM105/$P$11*100</f>
        <v>20</v>
      </c>
      <c r="AS105" s="51"/>
    </row>
    <row r="106" spans="2:45" x14ac:dyDescent="0.2">
      <c r="B106" t="s">
        <v>30</v>
      </c>
      <c r="C106" t="str">
        <f t="shared" si="49"/>
        <v>At(Ct)2</v>
      </c>
      <c r="D106">
        <f>C$29</f>
        <v>3</v>
      </c>
      <c r="E106">
        <f t="shared" si="50"/>
        <v>250000000</v>
      </c>
      <c r="F106">
        <f>(E107-E106)</f>
        <v>20000000</v>
      </c>
      <c r="G106">
        <f>((D107-D106)*(E107-E106))/2+(D107-D106)*E106</f>
        <v>780000000</v>
      </c>
      <c r="H106">
        <f t="shared" si="47"/>
        <v>274000000</v>
      </c>
      <c r="AJ106" s="1" t="s">
        <v>130</v>
      </c>
      <c r="AK106" s="1" t="s">
        <v>91</v>
      </c>
      <c r="AL106" s="1">
        <f>$C$27</f>
        <v>1</v>
      </c>
      <c r="AM106" s="1" t="e">
        <f>AU7</f>
        <v>#DIV/0!</v>
      </c>
      <c r="AN106" t="e">
        <f>AM106/$P$5*100</f>
        <v>#DIV/0!</v>
      </c>
      <c r="AP106" t="e">
        <f>((AL107-AL106)*(AN107-AN106))/2+(AL107-AL106)*AN106</f>
        <v>#VALUE!</v>
      </c>
      <c r="AS106" s="51"/>
    </row>
    <row r="107" spans="2:45" x14ac:dyDescent="0.2">
      <c r="B107" t="s">
        <v>30</v>
      </c>
      <c r="C107" t="str">
        <f t="shared" si="49"/>
        <v>At(Ct)2</v>
      </c>
      <c r="D107">
        <f>C$30</f>
        <v>6</v>
      </c>
      <c r="E107">
        <f t="shared" si="50"/>
        <v>270000000</v>
      </c>
      <c r="G107">
        <f>((D108-D107)*(E108-E107))/2+(D108-D107)*E107</f>
        <v>250000000</v>
      </c>
      <c r="H107">
        <f t="shared" si="47"/>
        <v>291000000</v>
      </c>
      <c r="AJ107" s="1" t="s">
        <v>130</v>
      </c>
      <c r="AK107" s="1" t="s">
        <v>91</v>
      </c>
      <c r="AL107" s="1">
        <f>$C$28</f>
        <v>2</v>
      </c>
      <c r="AM107" s="1">
        <f t="shared" ref="AM107:AM112" si="51">AU8</f>
        <v>7.5</v>
      </c>
      <c r="AN107" t="e">
        <f>AM107/$P$6*100</f>
        <v>#VALUE!</v>
      </c>
      <c r="AP107" t="e">
        <f t="shared" ref="AP107:AP111" si="52">((AL108-AL107)*(AN108-AN107))/2+(AL108-AL107)*AN107</f>
        <v>#VALUE!</v>
      </c>
      <c r="AS107" s="51"/>
    </row>
    <row r="108" spans="2:45" x14ac:dyDescent="0.2">
      <c r="B108" t="s">
        <v>30</v>
      </c>
      <c r="C108" t="str">
        <f t="shared" si="49"/>
        <v>At(Ct)2</v>
      </c>
      <c r="D108">
        <f>C$31</f>
        <v>7</v>
      </c>
      <c r="E108">
        <f t="shared" si="50"/>
        <v>230000000</v>
      </c>
      <c r="G108">
        <f>((D109-D108)*(E109-E108))/2+(D109-D108)*E108</f>
        <v>190000000</v>
      </c>
      <c r="H108">
        <f t="shared" si="47"/>
        <v>249000000</v>
      </c>
      <c r="AJ108" s="1" t="s">
        <v>130</v>
      </c>
      <c r="AK108" s="1" t="s">
        <v>91</v>
      </c>
      <c r="AL108" s="1">
        <f>AK$29</f>
        <v>0</v>
      </c>
      <c r="AM108" s="1">
        <f t="shared" si="51"/>
        <v>7.4</v>
      </c>
      <c r="AN108">
        <f>AM108/$P$7*100</f>
        <v>23.870967741935484</v>
      </c>
      <c r="AP108">
        <f>((AL109-AL108)*(AN109-AN108))/2+(AL109-AL108)*AN108</f>
        <v>88.935483870967744</v>
      </c>
      <c r="AS108" s="51"/>
    </row>
    <row r="109" spans="2:45" x14ac:dyDescent="0.2">
      <c r="B109" t="s">
        <v>30</v>
      </c>
      <c r="C109" t="str">
        <f t="shared" si="49"/>
        <v>At(Ct)2</v>
      </c>
      <c r="D109">
        <f>C$32</f>
        <v>8</v>
      </c>
      <c r="E109">
        <f t="shared" si="50"/>
        <v>150000000</v>
      </c>
      <c r="H109">
        <f t="shared" si="47"/>
        <v>171000000</v>
      </c>
      <c r="AJ109" s="1" t="s">
        <v>130</v>
      </c>
      <c r="AK109" s="1" t="s">
        <v>91</v>
      </c>
      <c r="AL109" s="1">
        <f>AK$30</f>
        <v>1</v>
      </c>
      <c r="AM109" s="1">
        <f t="shared" si="51"/>
        <v>7.7</v>
      </c>
      <c r="AN109">
        <f>AM109/$P$8*100</f>
        <v>154</v>
      </c>
      <c r="AP109">
        <f t="shared" si="52"/>
        <v>83.170212765957444</v>
      </c>
      <c r="AS109" s="51"/>
    </row>
    <row r="110" spans="2:45" x14ac:dyDescent="0.2">
      <c r="B110" t="s">
        <v>30</v>
      </c>
      <c r="C110" t="str">
        <f>$N$24</f>
        <v>At(Ct)3</v>
      </c>
      <c r="D110">
        <f>$C$26</f>
        <v>0</v>
      </c>
      <c r="E110">
        <f>N26</f>
        <v>1733333.3333333333</v>
      </c>
      <c r="F110">
        <f>(E111-E110)</f>
        <v>12266666.666666666</v>
      </c>
      <c r="G110">
        <f>((D111-D110)*(E111-E110))/2+(D111-D110)*E110</f>
        <v>7866666.666666666</v>
      </c>
      <c r="H110">
        <f t="shared" si="47"/>
        <v>3800000</v>
      </c>
      <c r="AJ110" s="1" t="s">
        <v>130</v>
      </c>
      <c r="AK110" s="1" t="s">
        <v>91</v>
      </c>
      <c r="AL110" s="1">
        <f>AK$31</f>
        <v>2</v>
      </c>
      <c r="AM110" s="1">
        <f t="shared" si="51"/>
        <v>5.8</v>
      </c>
      <c r="AN110">
        <f>AM110/$P$9*100</f>
        <v>12.340425531914894</v>
      </c>
      <c r="AP110">
        <f t="shared" si="52"/>
        <v>153.67021276595744</v>
      </c>
      <c r="AS110" s="51"/>
    </row>
    <row r="111" spans="2:45" x14ac:dyDescent="0.2">
      <c r="B111" t="s">
        <v>30</v>
      </c>
      <c r="C111" t="str">
        <f t="shared" ref="C111:C116" si="53">$N$24</f>
        <v>At(Ct)3</v>
      </c>
      <c r="D111">
        <f>$C$27</f>
        <v>1</v>
      </c>
      <c r="E111">
        <f t="shared" ref="E111:E116" si="54">N27</f>
        <v>14000000</v>
      </c>
      <c r="F111">
        <f>(E112-E111)</f>
        <v>74000000</v>
      </c>
      <c r="G111">
        <f>((D113-D111)*(E113-E111))/2+(D113-D111)*E111</f>
        <v>224000000</v>
      </c>
      <c r="H111">
        <f t="shared" si="47"/>
        <v>14230000</v>
      </c>
      <c r="AJ111" s="1" t="s">
        <v>130</v>
      </c>
      <c r="AK111" s="1" t="s">
        <v>91</v>
      </c>
      <c r="AL111" s="1">
        <f>AK$32</f>
        <v>3</v>
      </c>
      <c r="AM111" s="1">
        <f t="shared" si="51"/>
        <v>5.9</v>
      </c>
      <c r="AN111">
        <f>AM111/$P$10*100</f>
        <v>295</v>
      </c>
      <c r="AP111">
        <f t="shared" si="52"/>
        <v>470.94827586206895</v>
      </c>
      <c r="AS111" s="51"/>
    </row>
    <row r="112" spans="2:45" x14ac:dyDescent="0.2">
      <c r="B112" t="s">
        <v>30</v>
      </c>
      <c r="C112" t="str">
        <f t="shared" si="53"/>
        <v>At(Ct)3</v>
      </c>
      <c r="D112">
        <v>2</v>
      </c>
      <c r="E112">
        <f t="shared" si="54"/>
        <v>88000000</v>
      </c>
      <c r="F112">
        <f>(E113-E112)</f>
        <v>122000000</v>
      </c>
      <c r="G112">
        <f>((D114-D113)*(E114-E113))/2+(D114-D113)*E113</f>
        <v>600000000</v>
      </c>
      <c r="H112">
        <f t="shared" si="47"/>
        <v>93000000</v>
      </c>
      <c r="AJ112" s="1" t="s">
        <v>130</v>
      </c>
      <c r="AK112" s="1" t="s">
        <v>91</v>
      </c>
      <c r="AL112" s="1">
        <f>AK$33</f>
        <v>6</v>
      </c>
      <c r="AM112" s="1">
        <f t="shared" si="51"/>
        <v>5.5</v>
      </c>
      <c r="AN112">
        <f>AM112/$P$11*100</f>
        <v>18.96551724137931</v>
      </c>
      <c r="AS112" s="51"/>
    </row>
    <row r="113" spans="2:42" x14ac:dyDescent="0.2">
      <c r="B113" t="s">
        <v>30</v>
      </c>
      <c r="C113" t="str">
        <f t="shared" si="53"/>
        <v>At(Ct)3</v>
      </c>
      <c r="D113">
        <f>C$29</f>
        <v>3</v>
      </c>
      <c r="E113">
        <f t="shared" si="54"/>
        <v>210000000</v>
      </c>
      <c r="F113">
        <f>(E114-E113)</f>
        <v>-20000000</v>
      </c>
      <c r="G113">
        <f>((D114-D113)*(E114-E113))/2+(D114-D113)*E113</f>
        <v>600000000</v>
      </c>
      <c r="H113">
        <f t="shared" si="47"/>
        <v>227000000</v>
      </c>
      <c r="AJ113" s="1" t="s">
        <v>130</v>
      </c>
      <c r="AK113" s="1" t="s">
        <v>92</v>
      </c>
      <c r="AL113" s="1">
        <f>$C$27</f>
        <v>1</v>
      </c>
      <c r="AM113" s="1" t="e">
        <f>AV7</f>
        <v>#DIV/0!</v>
      </c>
      <c r="AN113" t="e">
        <f>AM113/$P$5*100</f>
        <v>#DIV/0!</v>
      </c>
      <c r="AP113" t="e">
        <f>((AL114-AL113)*(AN114-AN113))/2+(AL114-AL113)*AN113</f>
        <v>#VALUE!</v>
      </c>
    </row>
    <row r="114" spans="2:42" x14ac:dyDescent="0.2">
      <c r="B114" t="s">
        <v>30</v>
      </c>
      <c r="C114" t="str">
        <f t="shared" si="53"/>
        <v>At(Ct)3</v>
      </c>
      <c r="D114">
        <f>C$30</f>
        <v>6</v>
      </c>
      <c r="E114">
        <f t="shared" si="54"/>
        <v>190000000</v>
      </c>
      <c r="G114">
        <f>((D115-D114)*(E115-E114))/2+(D115-D114)*E114</f>
        <v>210000000</v>
      </c>
      <c r="H114">
        <f t="shared" si="47"/>
        <v>201000000</v>
      </c>
      <c r="AJ114" s="1" t="s">
        <v>130</v>
      </c>
      <c r="AK114" s="1" t="s">
        <v>92</v>
      </c>
      <c r="AL114" s="1">
        <f>$C$28</f>
        <v>2</v>
      </c>
      <c r="AM114" s="1">
        <f t="shared" ref="AM114:AM119" si="55">AV8</f>
        <v>7.6</v>
      </c>
      <c r="AN114" t="e">
        <f>AM114/$P$6*100</f>
        <v>#VALUE!</v>
      </c>
      <c r="AP114" t="e">
        <f t="shared" ref="AP114:AP118" si="56">((AL115-AL114)*(AN115-AN114))/2+(AL115-AL114)*AN114</f>
        <v>#VALUE!</v>
      </c>
    </row>
    <row r="115" spans="2:42" x14ac:dyDescent="0.2">
      <c r="B115" t="s">
        <v>30</v>
      </c>
      <c r="C115" t="str">
        <f t="shared" si="53"/>
        <v>At(Ct)3</v>
      </c>
      <c r="D115">
        <f>C$31</f>
        <v>7</v>
      </c>
      <c r="E115">
        <f t="shared" si="54"/>
        <v>230000000</v>
      </c>
      <c r="G115">
        <f>((D116-D115)*(E116-E115))/2+(D116-D115)*E115</f>
        <v>210000000</v>
      </c>
      <c r="H115">
        <f t="shared" si="47"/>
        <v>242000000</v>
      </c>
      <c r="AJ115" s="1" t="s">
        <v>130</v>
      </c>
      <c r="AK115" s="1" t="s">
        <v>92</v>
      </c>
      <c r="AL115" s="1">
        <f>AK$29</f>
        <v>0</v>
      </c>
      <c r="AM115" s="1">
        <f t="shared" si="55"/>
        <v>7.4</v>
      </c>
      <c r="AN115">
        <f>AM115/$P$7*100</f>
        <v>23.870967741935484</v>
      </c>
      <c r="AP115">
        <f t="shared" si="56"/>
        <v>84.935483870967744</v>
      </c>
    </row>
    <row r="116" spans="2:42" x14ac:dyDescent="0.2">
      <c r="B116" t="s">
        <v>30</v>
      </c>
      <c r="C116" t="str">
        <f t="shared" si="53"/>
        <v>At(Ct)3</v>
      </c>
      <c r="D116">
        <f>C$32</f>
        <v>8</v>
      </c>
      <c r="E116">
        <f t="shared" si="54"/>
        <v>190000000</v>
      </c>
      <c r="H116">
        <f t="shared" si="47"/>
        <v>203000000</v>
      </c>
      <c r="AJ116" s="1" t="s">
        <v>130</v>
      </c>
      <c r="AK116" s="1" t="s">
        <v>92</v>
      </c>
      <c r="AL116" s="1">
        <f>AK$30</f>
        <v>1</v>
      </c>
      <c r="AM116" s="1">
        <f t="shared" si="55"/>
        <v>7.3</v>
      </c>
      <c r="AN116">
        <f>AM116/$P$8*100</f>
        <v>146</v>
      </c>
      <c r="AP116">
        <f t="shared" si="56"/>
        <v>79.38297872340425</v>
      </c>
    </row>
    <row r="117" spans="2:42" x14ac:dyDescent="0.2">
      <c r="B117" t="s">
        <v>30</v>
      </c>
      <c r="C117" t="str">
        <f>$O$24</f>
        <v>At(Ct)4</v>
      </c>
      <c r="D117">
        <f>$C$26</f>
        <v>0</v>
      </c>
      <c r="E117">
        <f>O26</f>
        <v>1733333.3333333333</v>
      </c>
      <c r="F117">
        <f>(E118-E117)</f>
        <v>24266666.666666668</v>
      </c>
      <c r="G117">
        <f>((D118-D117)*(E118-E117))/2+(D118-D117)*E117</f>
        <v>13866666.666666668</v>
      </c>
      <c r="H117">
        <f>E117+E145</f>
        <v>3800000</v>
      </c>
      <c r="AJ117" s="1" t="s">
        <v>130</v>
      </c>
      <c r="AK117" s="1" t="s">
        <v>92</v>
      </c>
      <c r="AL117" s="1">
        <f>AK$31</f>
        <v>2</v>
      </c>
      <c r="AM117" s="1">
        <f t="shared" si="55"/>
        <v>6</v>
      </c>
      <c r="AN117">
        <f>AM117/$P$9*100</f>
        <v>12.76595744680851</v>
      </c>
      <c r="AP117">
        <f t="shared" si="56"/>
        <v>153.88297872340425</v>
      </c>
    </row>
    <row r="118" spans="2:42" x14ac:dyDescent="0.2">
      <c r="B118" t="s">
        <v>30</v>
      </c>
      <c r="C118" t="str">
        <f t="shared" ref="C118:C123" si="57">$O$24</f>
        <v>At(Ct)4</v>
      </c>
      <c r="D118">
        <f>$C$27</f>
        <v>1</v>
      </c>
      <c r="E118">
        <f t="shared" ref="E118:E123" si="58">O27</f>
        <v>26000000</v>
      </c>
      <c r="F118">
        <f>(E119-E118)</f>
        <v>45000000</v>
      </c>
      <c r="G118">
        <f>((D120-D118)*(E120-E118))/2+(D120-D118)*E118</f>
        <v>246000000</v>
      </c>
      <c r="H118">
        <f t="shared" si="47"/>
        <v>26200000</v>
      </c>
      <c r="AJ118" s="1" t="s">
        <v>130</v>
      </c>
      <c r="AK118" s="1" t="s">
        <v>92</v>
      </c>
      <c r="AL118" s="1">
        <f>AK$32</f>
        <v>3</v>
      </c>
      <c r="AM118" s="1">
        <f t="shared" si="55"/>
        <v>5.9</v>
      </c>
      <c r="AN118">
        <f>AM118/$P$10*100</f>
        <v>295</v>
      </c>
      <c r="AP118">
        <f t="shared" si="56"/>
        <v>471.4655172413793</v>
      </c>
    </row>
    <row r="119" spans="2:42" x14ac:dyDescent="0.2">
      <c r="B119" t="s">
        <v>30</v>
      </c>
      <c r="C119" t="str">
        <f t="shared" si="57"/>
        <v>At(Ct)4</v>
      </c>
      <c r="D119">
        <v>2</v>
      </c>
      <c r="E119">
        <f t="shared" si="58"/>
        <v>71000000</v>
      </c>
      <c r="F119">
        <f>(E120-E119)</f>
        <v>149000000</v>
      </c>
      <c r="G119">
        <f>((D121-D120)*(E121-E120))/2+(D121-D120)*E120</f>
        <v>570000000</v>
      </c>
      <c r="H119">
        <f t="shared" si="47"/>
        <v>83000000</v>
      </c>
      <c r="AJ119" s="1" t="s">
        <v>130</v>
      </c>
      <c r="AK119" s="1" t="s">
        <v>92</v>
      </c>
      <c r="AL119" s="1">
        <f>AK$33</f>
        <v>6</v>
      </c>
      <c r="AM119" s="1">
        <f t="shared" si="55"/>
        <v>5.6</v>
      </c>
      <c r="AN119">
        <f>AM119/$P$11*100</f>
        <v>19.310344827586206</v>
      </c>
    </row>
    <row r="120" spans="2:42" x14ac:dyDescent="0.2">
      <c r="B120" t="s">
        <v>30</v>
      </c>
      <c r="C120" t="str">
        <f t="shared" si="57"/>
        <v>At(Ct)4</v>
      </c>
      <c r="D120">
        <f>C$29</f>
        <v>3</v>
      </c>
      <c r="E120">
        <f t="shared" si="58"/>
        <v>220000000</v>
      </c>
      <c r="F120">
        <f>(E121-E120)</f>
        <v>-60000000</v>
      </c>
      <c r="G120">
        <f>((D121-D120)*(E121-E120))/2+(D121-D120)*E120</f>
        <v>570000000</v>
      </c>
      <c r="H120">
        <f t="shared" si="47"/>
        <v>235000000</v>
      </c>
      <c r="AJ120" s="1" t="s">
        <v>130</v>
      </c>
      <c r="AK120" s="1" t="s">
        <v>93</v>
      </c>
      <c r="AL120" s="1">
        <f>$C$27</f>
        <v>1</v>
      </c>
      <c r="AM120" s="1" t="e">
        <f>AW7</f>
        <v>#DIV/0!</v>
      </c>
      <c r="AN120" t="e">
        <f>AM120/$P$5*100</f>
        <v>#DIV/0!</v>
      </c>
      <c r="AP120" t="e">
        <f>((AL121-AL120)*(AN121-AN120))/2+(AL121-AL120)*AN120</f>
        <v>#VALUE!</v>
      </c>
    </row>
    <row r="121" spans="2:42" x14ac:dyDescent="0.2">
      <c r="B121" t="s">
        <v>30</v>
      </c>
      <c r="C121" t="str">
        <f t="shared" si="57"/>
        <v>At(Ct)4</v>
      </c>
      <c r="D121">
        <f>C$30</f>
        <v>6</v>
      </c>
      <c r="E121">
        <f t="shared" si="58"/>
        <v>160000000</v>
      </c>
      <c r="G121">
        <f>((D122-D121)*(E122-E121))/2+(D122-D121)*E121</f>
        <v>160000000</v>
      </c>
      <c r="H121">
        <f t="shared" si="47"/>
        <v>178000000</v>
      </c>
      <c r="AJ121" s="1" t="s">
        <v>130</v>
      </c>
      <c r="AK121" s="1" t="s">
        <v>93</v>
      </c>
      <c r="AL121" s="1">
        <f>$C$28</f>
        <v>2</v>
      </c>
      <c r="AM121" s="1">
        <f t="shared" ref="AM121:AM126" si="59">AW8</f>
        <v>7.6</v>
      </c>
      <c r="AN121" t="e">
        <f>AM121/$P$6*100</f>
        <v>#VALUE!</v>
      </c>
      <c r="AP121" t="e">
        <f t="shared" ref="AP121:AP125" si="60">((AL122-AL121)*(AN122-AN121))/2+(AL122-AL121)*AN121</f>
        <v>#VALUE!</v>
      </c>
    </row>
    <row r="122" spans="2:42" x14ac:dyDescent="0.2">
      <c r="B122" t="s">
        <v>30</v>
      </c>
      <c r="C122" t="str">
        <f t="shared" si="57"/>
        <v>At(Ct)4</v>
      </c>
      <c r="D122">
        <f>C$31</f>
        <v>7</v>
      </c>
      <c r="E122">
        <f t="shared" si="58"/>
        <v>160000000</v>
      </c>
      <c r="G122">
        <f>((D123-D122)*(E123-E122))/2+(D123-D122)*E122</f>
        <v>145000000</v>
      </c>
      <c r="H122">
        <f t="shared" si="47"/>
        <v>175000000</v>
      </c>
      <c r="AJ122" s="1" t="s">
        <v>130</v>
      </c>
      <c r="AK122" s="1" t="s">
        <v>93</v>
      </c>
      <c r="AL122" s="1">
        <f>AK$29</f>
        <v>0</v>
      </c>
      <c r="AM122" s="1">
        <f t="shared" si="59"/>
        <v>7.3</v>
      </c>
      <c r="AN122">
        <f>AM122/$P$7*100</f>
        <v>23.548387096774192</v>
      </c>
      <c r="AP122">
        <f t="shared" si="60"/>
        <v>85.774193548387103</v>
      </c>
    </row>
    <row r="123" spans="2:42" x14ac:dyDescent="0.2">
      <c r="B123" t="s">
        <v>30</v>
      </c>
      <c r="C123" t="str">
        <f t="shared" si="57"/>
        <v>At(Ct)4</v>
      </c>
      <c r="D123">
        <f>C$32</f>
        <v>8</v>
      </c>
      <c r="E123">
        <f t="shared" si="58"/>
        <v>130000000</v>
      </c>
      <c r="H123">
        <f t="shared" si="47"/>
        <v>148000000</v>
      </c>
      <c r="AJ123" s="1" t="s">
        <v>130</v>
      </c>
      <c r="AK123" s="1" t="s">
        <v>93</v>
      </c>
      <c r="AL123" s="1">
        <f>AK$30</f>
        <v>1</v>
      </c>
      <c r="AM123" s="1">
        <f t="shared" si="59"/>
        <v>7.4</v>
      </c>
      <c r="AN123">
        <f>AM123/$P$8*100</f>
        <v>148</v>
      </c>
      <c r="AP123">
        <f t="shared" si="60"/>
        <v>80.170212765957444</v>
      </c>
    </row>
    <row r="124" spans="2:42" x14ac:dyDescent="0.2">
      <c r="B124" t="s">
        <v>30</v>
      </c>
      <c r="C124" t="str">
        <f>$P$24</f>
        <v>Ct(At)1</v>
      </c>
      <c r="D124">
        <f>$C$26</f>
        <v>0</v>
      </c>
      <c r="E124">
        <f>P26</f>
        <v>2066666.6666666667</v>
      </c>
      <c r="F124">
        <f>(E125-E124)</f>
        <v>-1596666.6666666667</v>
      </c>
      <c r="G124">
        <f>((D125-D124)*(E125-E124))/2+(D125-D124)*E124</f>
        <v>1268333.3333333335</v>
      </c>
      <c r="AJ124" s="1" t="s">
        <v>130</v>
      </c>
      <c r="AK124" s="1" t="s">
        <v>93</v>
      </c>
      <c r="AL124" s="1">
        <f>AK$31</f>
        <v>2</v>
      </c>
      <c r="AM124" s="1">
        <f t="shared" si="59"/>
        <v>5.8</v>
      </c>
      <c r="AN124">
        <f>AM124/$P$9*100</f>
        <v>12.340425531914894</v>
      </c>
      <c r="AP124">
        <f t="shared" si="60"/>
        <v>151.17021276595744</v>
      </c>
    </row>
    <row r="125" spans="2:42" x14ac:dyDescent="0.2">
      <c r="B125" t="s">
        <v>30</v>
      </c>
      <c r="C125" t="str">
        <f t="shared" ref="C125:C130" si="61">$P$24</f>
        <v>Ct(At)1</v>
      </c>
      <c r="D125">
        <f>$C$27</f>
        <v>1</v>
      </c>
      <c r="E125">
        <f t="shared" ref="E125:E130" si="62">P27</f>
        <v>470000</v>
      </c>
      <c r="F125">
        <f>(E126-E125)</f>
        <v>28530000</v>
      </c>
      <c r="G125">
        <f>((D127-D125)*(E127-E125))/2+(D127-D125)*E125</f>
        <v>31470000</v>
      </c>
      <c r="AJ125" s="1" t="s">
        <v>130</v>
      </c>
      <c r="AK125" s="1" t="s">
        <v>93</v>
      </c>
      <c r="AL125" s="1">
        <f>AK$32</f>
        <v>3</v>
      </c>
      <c r="AM125" s="1">
        <f t="shared" si="59"/>
        <v>5.8</v>
      </c>
      <c r="AN125">
        <f>AM125/$P$10*100</f>
        <v>290</v>
      </c>
      <c r="AP125">
        <f t="shared" si="60"/>
        <v>463.44827586206895</v>
      </c>
    </row>
    <row r="126" spans="2:42" x14ac:dyDescent="0.2">
      <c r="B126" t="s">
        <v>30</v>
      </c>
      <c r="C126" t="str">
        <f t="shared" si="61"/>
        <v>Ct(At)1</v>
      </c>
      <c r="D126">
        <v>2</v>
      </c>
      <c r="E126">
        <f t="shared" si="62"/>
        <v>29000000</v>
      </c>
      <c r="F126">
        <f>(E127-E126)</f>
        <v>2000000</v>
      </c>
      <c r="G126">
        <f>((D128-D127)*(E128-E127))/2+(D128-D127)*E127</f>
        <v>85500000</v>
      </c>
      <c r="AJ126" s="1" t="s">
        <v>130</v>
      </c>
      <c r="AK126" s="1" t="s">
        <v>93</v>
      </c>
      <c r="AL126" s="1">
        <f>AK$33</f>
        <v>6</v>
      </c>
      <c r="AM126" s="1">
        <f t="shared" si="59"/>
        <v>5.5</v>
      </c>
      <c r="AN126">
        <f>AM126/$P$11*100</f>
        <v>18.96551724137931</v>
      </c>
    </row>
    <row r="127" spans="2:42" x14ac:dyDescent="0.2">
      <c r="B127" t="s">
        <v>30</v>
      </c>
      <c r="C127" t="str">
        <f t="shared" si="61"/>
        <v>Ct(At)1</v>
      </c>
      <c r="D127">
        <f>C$29</f>
        <v>3</v>
      </c>
      <c r="E127">
        <f t="shared" si="62"/>
        <v>31000000</v>
      </c>
      <c r="F127">
        <f>(E128-E127)</f>
        <v>-5000000</v>
      </c>
      <c r="G127">
        <f>((D128-D127)*(E128-E127))/2+(D128-D127)*E127</f>
        <v>85500000</v>
      </c>
      <c r="AJ127" s="1" t="s">
        <v>136</v>
      </c>
      <c r="AK127" s="1" t="s">
        <v>96</v>
      </c>
      <c r="AL127" s="1">
        <f>$C$27</f>
        <v>1</v>
      </c>
      <c r="AM127" s="1">
        <f>AX7</f>
        <v>7.5999999999999988</v>
      </c>
      <c r="AN127" t="e">
        <f>AM127/$P$5*100</f>
        <v>#VALUE!</v>
      </c>
      <c r="AP127" t="e">
        <f>((AL128-AL127)*(AN128-AN127))/2+(AL128-AL127)*AN127</f>
        <v>#VALUE!</v>
      </c>
    </row>
    <row r="128" spans="2:42" x14ac:dyDescent="0.2">
      <c r="B128" t="s">
        <v>30</v>
      </c>
      <c r="C128" t="str">
        <f t="shared" si="61"/>
        <v>Ct(At)1</v>
      </c>
      <c r="D128">
        <f>C$30</f>
        <v>6</v>
      </c>
      <c r="E128">
        <f t="shared" si="62"/>
        <v>26000000</v>
      </c>
      <c r="G128">
        <f>((D129-D128)*(E129-E128))/2+(D129-D128)*E128</f>
        <v>24000000</v>
      </c>
      <c r="AJ128" s="1" t="s">
        <v>136</v>
      </c>
      <c r="AK128" s="1" t="s">
        <v>96</v>
      </c>
      <c r="AL128" s="1">
        <f>$C$28</f>
        <v>2</v>
      </c>
      <c r="AM128" s="1">
        <f t="shared" ref="AM128:AM133" si="63">AX8</f>
        <v>7.3666666666666671</v>
      </c>
      <c r="AN128" t="e">
        <f>AM128/$P$6*100</f>
        <v>#VALUE!</v>
      </c>
      <c r="AP128" t="e">
        <f t="shared" ref="AP128:AP131" si="64">((AL129-AL128)*(AN129-AN128))/2+(AL129-AL128)*AN128</f>
        <v>#VALUE!</v>
      </c>
    </row>
    <row r="129" spans="2:42" x14ac:dyDescent="0.2">
      <c r="B129" t="s">
        <v>30</v>
      </c>
      <c r="C129" t="str">
        <f t="shared" si="61"/>
        <v>Ct(At)1</v>
      </c>
      <c r="D129">
        <f>C$31</f>
        <v>7</v>
      </c>
      <c r="E129">
        <f t="shared" si="62"/>
        <v>22000000</v>
      </c>
      <c r="G129">
        <f>((D130-D129)*(E130-E129))/2+(D130-D129)*E129</f>
        <v>25500000</v>
      </c>
      <c r="AJ129" s="1" t="s">
        <v>136</v>
      </c>
      <c r="AK129" s="1" t="s">
        <v>96</v>
      </c>
      <c r="AL129" s="1">
        <f>AK$29</f>
        <v>0</v>
      </c>
      <c r="AM129" s="1">
        <f t="shared" si="63"/>
        <v>7.5333333333333341</v>
      </c>
      <c r="AN129">
        <f>AM129/$P$7*100</f>
        <v>24.301075268817208</v>
      </c>
      <c r="AP129">
        <f t="shared" si="64"/>
        <v>86.48387096774195</v>
      </c>
    </row>
    <row r="130" spans="2:42" x14ac:dyDescent="0.2">
      <c r="B130" t="s">
        <v>30</v>
      </c>
      <c r="C130" t="str">
        <f t="shared" si="61"/>
        <v>Ct(At)1</v>
      </c>
      <c r="D130">
        <f>C$32</f>
        <v>8</v>
      </c>
      <c r="E130">
        <f t="shared" si="62"/>
        <v>29000000</v>
      </c>
      <c r="AJ130" s="1" t="s">
        <v>136</v>
      </c>
      <c r="AK130" s="1" t="s">
        <v>96</v>
      </c>
      <c r="AL130" s="1">
        <f>AK$30</f>
        <v>1</v>
      </c>
      <c r="AM130" s="1">
        <f t="shared" si="63"/>
        <v>7.4333333333333336</v>
      </c>
      <c r="AN130">
        <f>AM130/$P$8*100</f>
        <v>148.66666666666669</v>
      </c>
      <c r="AP130">
        <f t="shared" si="64"/>
        <v>82.24113475177306</v>
      </c>
    </row>
    <row r="131" spans="2:42" x14ac:dyDescent="0.2">
      <c r="B131" t="s">
        <v>30</v>
      </c>
      <c r="C131" t="str">
        <f>$Q$24</f>
        <v>Ct(At)2</v>
      </c>
      <c r="D131">
        <f>$C$26</f>
        <v>0</v>
      </c>
      <c r="E131">
        <f>Q26</f>
        <v>2066666.6666666667</v>
      </c>
      <c r="F131">
        <f>(E132-E131)</f>
        <v>-1556666.6666666667</v>
      </c>
      <c r="G131">
        <f>((D132-D131)*(E132-E131))/2+(D132-D131)*E131</f>
        <v>1288333.3333333335</v>
      </c>
      <c r="AJ131" s="1" t="s">
        <v>136</v>
      </c>
      <c r="AK131" s="1" t="s">
        <v>96</v>
      </c>
      <c r="AL131" s="1">
        <f>AK$31</f>
        <v>2</v>
      </c>
      <c r="AM131" s="1">
        <f t="shared" si="63"/>
        <v>7.4333333333333327</v>
      </c>
      <c r="AN131">
        <f>AM131/$P$9*100</f>
        <v>15.81560283687943</v>
      </c>
      <c r="AP131">
        <f t="shared" si="64"/>
        <v>192.90780141843973</v>
      </c>
    </row>
    <row r="132" spans="2:42" x14ac:dyDescent="0.2">
      <c r="B132" t="s">
        <v>30</v>
      </c>
      <c r="C132" t="str">
        <f t="shared" ref="C132:C137" si="65">$Q$24</f>
        <v>Ct(At)2</v>
      </c>
      <c r="D132">
        <f>$C$27</f>
        <v>1</v>
      </c>
      <c r="E132">
        <f t="shared" ref="E132:E137" si="66">Q27</f>
        <v>510000</v>
      </c>
      <c r="F132">
        <f>(E133-E132)</f>
        <v>16490000</v>
      </c>
      <c r="G132">
        <f>((D134-D132)*(E134-E132))/2+(D134-D132)*E132</f>
        <v>24510000</v>
      </c>
      <c r="AJ132" s="1" t="s">
        <v>136</v>
      </c>
      <c r="AK132" s="1" t="s">
        <v>96</v>
      </c>
      <c r="AL132" s="1">
        <f>AK$32</f>
        <v>3</v>
      </c>
      <c r="AM132" s="1">
        <f t="shared" si="63"/>
        <v>7.3999999999999995</v>
      </c>
      <c r="AN132">
        <f>AM132/$P$10*100</f>
        <v>370</v>
      </c>
      <c r="AP132">
        <f>((AL133-AL132)*(AN133-AN132))/2+(AL133-AL132)*AN132</f>
        <v>593.10344827586209</v>
      </c>
    </row>
    <row r="133" spans="2:42" x14ac:dyDescent="0.2">
      <c r="B133" t="s">
        <v>30</v>
      </c>
      <c r="C133" t="str">
        <f t="shared" si="65"/>
        <v>Ct(At)2</v>
      </c>
      <c r="D133">
        <v>2</v>
      </c>
      <c r="E133">
        <f t="shared" si="66"/>
        <v>17000000</v>
      </c>
      <c r="F133">
        <f>(E134-E133)</f>
        <v>7000000</v>
      </c>
      <c r="G133">
        <f>((D135-D134)*(E135-E134))/2+(D135-D134)*E134</f>
        <v>67500000</v>
      </c>
      <c r="AJ133" s="1" t="s">
        <v>136</v>
      </c>
      <c r="AK133" s="1" t="s">
        <v>96</v>
      </c>
      <c r="AL133" s="1">
        <f>AK$33</f>
        <v>6</v>
      </c>
      <c r="AM133" s="1">
        <f t="shared" si="63"/>
        <v>7.3666666666666671</v>
      </c>
      <c r="AN133">
        <f>AM133/$P$11*100</f>
        <v>25.402298850574713</v>
      </c>
    </row>
    <row r="134" spans="2:42" x14ac:dyDescent="0.2">
      <c r="B134" t="s">
        <v>30</v>
      </c>
      <c r="C134" t="str">
        <f t="shared" si="65"/>
        <v>Ct(At)2</v>
      </c>
      <c r="D134">
        <f>C$29</f>
        <v>3</v>
      </c>
      <c r="E134">
        <f t="shared" si="66"/>
        <v>24000000</v>
      </c>
      <c r="F134">
        <f>(E135-E134)</f>
        <v>-3000000</v>
      </c>
      <c r="G134">
        <f>((D135-D134)*(E135-E134))/2+(D135-D134)*E134</f>
        <v>67500000</v>
      </c>
      <c r="AJ134" s="1"/>
      <c r="AK134" s="1"/>
      <c r="AL134" s="1"/>
      <c r="AM134" s="1"/>
    </row>
    <row r="135" spans="2:42" x14ac:dyDescent="0.2">
      <c r="B135" t="s">
        <v>30</v>
      </c>
      <c r="C135" t="str">
        <f t="shared" si="65"/>
        <v>Ct(At)2</v>
      </c>
      <c r="D135">
        <f>C$30</f>
        <v>6</v>
      </c>
      <c r="E135">
        <f t="shared" si="66"/>
        <v>21000000</v>
      </c>
      <c r="G135">
        <f>((D136-D135)*(E136-E135))/2+(D136-D135)*E135</f>
        <v>20000000</v>
      </c>
      <c r="AJ135" s="1"/>
      <c r="AK135" s="1"/>
      <c r="AL135" s="1"/>
      <c r="AM135" s="1"/>
    </row>
    <row r="136" spans="2:42" x14ac:dyDescent="0.2">
      <c r="B136" t="s">
        <v>30</v>
      </c>
      <c r="C136" t="str">
        <f t="shared" si="65"/>
        <v>Ct(At)2</v>
      </c>
      <c r="D136">
        <f>C$31</f>
        <v>7</v>
      </c>
      <c r="E136">
        <f t="shared" si="66"/>
        <v>19000000</v>
      </c>
      <c r="G136">
        <f>((D137-D136)*(E137-E136))/2+(D137-D136)*E136</f>
        <v>20000000</v>
      </c>
      <c r="AJ136" s="1"/>
      <c r="AK136" s="1"/>
      <c r="AL136" s="1"/>
      <c r="AM136" s="1"/>
    </row>
    <row r="137" spans="2:42" x14ac:dyDescent="0.2">
      <c r="B137" t="s">
        <v>30</v>
      </c>
      <c r="C137" t="str">
        <f t="shared" si="65"/>
        <v>Ct(At)2</v>
      </c>
      <c r="D137">
        <f>C$32</f>
        <v>8</v>
      </c>
      <c r="E137">
        <f t="shared" si="66"/>
        <v>21000000</v>
      </c>
      <c r="AJ137" s="1"/>
      <c r="AK137" s="1"/>
      <c r="AL137" s="1"/>
      <c r="AM137" s="1"/>
    </row>
    <row r="138" spans="2:42" x14ac:dyDescent="0.2">
      <c r="B138" t="s">
        <v>30</v>
      </c>
      <c r="C138" t="str">
        <f>$R$24</f>
        <v>Ct(At)3</v>
      </c>
      <c r="D138">
        <f>$C$26</f>
        <v>0</v>
      </c>
      <c r="E138">
        <f>R26</f>
        <v>2066666.6666666667</v>
      </c>
      <c r="F138">
        <f>(E139-E138)</f>
        <v>-1836666.6666666667</v>
      </c>
      <c r="G138">
        <f>((D139-D138)*(E139-E138))/2+(D139-D138)*E138</f>
        <v>1148333.3333333335</v>
      </c>
      <c r="AJ138" s="1"/>
      <c r="AK138" s="1"/>
      <c r="AL138" s="1"/>
      <c r="AM138" s="1"/>
    </row>
    <row r="139" spans="2:42" x14ac:dyDescent="0.2">
      <c r="B139" t="s">
        <v>30</v>
      </c>
      <c r="C139" t="str">
        <f t="shared" ref="C139:C144" si="67">$R$24</f>
        <v>Ct(At)3</v>
      </c>
      <c r="D139">
        <f>$C$27</f>
        <v>1</v>
      </c>
      <c r="E139">
        <f t="shared" ref="E139:E144" si="68">R27</f>
        <v>230000</v>
      </c>
      <c r="F139">
        <f>(E140-E139)</f>
        <v>4770000</v>
      </c>
      <c r="G139">
        <f>((D141-D139)*(E141-E139))/2+(D141-D139)*E139</f>
        <v>17230000</v>
      </c>
      <c r="AJ139" s="1"/>
      <c r="AK139" s="1"/>
      <c r="AL139" s="1"/>
      <c r="AM139" s="1"/>
    </row>
    <row r="140" spans="2:42" x14ac:dyDescent="0.2">
      <c r="B140" t="s">
        <v>30</v>
      </c>
      <c r="C140" t="str">
        <f t="shared" si="67"/>
        <v>Ct(At)3</v>
      </c>
      <c r="D140">
        <v>2</v>
      </c>
      <c r="E140">
        <f t="shared" si="68"/>
        <v>5000000</v>
      </c>
      <c r="F140">
        <f>(E141-E140)</f>
        <v>12000000</v>
      </c>
      <c r="G140">
        <f>((D142-D141)*(E142-E141))/2+(D142-D141)*E141</f>
        <v>42000000</v>
      </c>
      <c r="AJ140" s="1"/>
      <c r="AK140" s="1"/>
      <c r="AL140" s="1"/>
      <c r="AM140" s="1"/>
    </row>
    <row r="141" spans="2:42" x14ac:dyDescent="0.2">
      <c r="B141" t="s">
        <v>30</v>
      </c>
      <c r="C141" t="str">
        <f t="shared" si="67"/>
        <v>Ct(At)3</v>
      </c>
      <c r="D141">
        <f>C$29</f>
        <v>3</v>
      </c>
      <c r="E141">
        <f t="shared" si="68"/>
        <v>17000000</v>
      </c>
      <c r="F141">
        <f>(E142-E141)</f>
        <v>-6000000</v>
      </c>
      <c r="G141">
        <f>((D142-D141)*(E142-E141))/2+(D142-D141)*E141</f>
        <v>42000000</v>
      </c>
      <c r="AJ141" s="1"/>
      <c r="AK141" s="1"/>
      <c r="AL141" s="1"/>
      <c r="AM141" s="1"/>
    </row>
    <row r="142" spans="2:42" x14ac:dyDescent="0.2">
      <c r="B142" t="s">
        <v>30</v>
      </c>
      <c r="C142" t="str">
        <f t="shared" si="67"/>
        <v>Ct(At)3</v>
      </c>
      <c r="D142">
        <f>C$30</f>
        <v>6</v>
      </c>
      <c r="E142">
        <f t="shared" si="68"/>
        <v>11000000</v>
      </c>
      <c r="G142">
        <f>((D143-D142)*(E143-E142))/2+(D143-D142)*E142</f>
        <v>11500000</v>
      </c>
      <c r="AJ142" s="1"/>
      <c r="AK142" s="1"/>
      <c r="AL142" s="1"/>
      <c r="AM142" s="1"/>
    </row>
    <row r="143" spans="2:42" x14ac:dyDescent="0.2">
      <c r="B143" t="s">
        <v>30</v>
      </c>
      <c r="C143" t="str">
        <f t="shared" si="67"/>
        <v>Ct(At)3</v>
      </c>
      <c r="D143">
        <f>C$31</f>
        <v>7</v>
      </c>
      <c r="E143">
        <f t="shared" si="68"/>
        <v>12000000</v>
      </c>
      <c r="G143">
        <f>((D144-D143)*(E144-E143))/2+(D144-D143)*E143</f>
        <v>12500000</v>
      </c>
      <c r="AJ143" s="1"/>
      <c r="AK143" s="1"/>
      <c r="AL143" s="1"/>
      <c r="AM143" s="1"/>
    </row>
    <row r="144" spans="2:42" x14ac:dyDescent="0.2">
      <c r="B144" t="s">
        <v>30</v>
      </c>
      <c r="C144" t="str">
        <f t="shared" si="67"/>
        <v>Ct(At)3</v>
      </c>
      <c r="D144">
        <f>C$32</f>
        <v>8</v>
      </c>
      <c r="E144">
        <f t="shared" si="68"/>
        <v>13000000</v>
      </c>
      <c r="AJ144" s="1"/>
      <c r="AK144" s="1"/>
      <c r="AL144" s="1"/>
      <c r="AM144" s="1"/>
    </row>
    <row r="145" spans="2:39" x14ac:dyDescent="0.2">
      <c r="B145" t="s">
        <v>30</v>
      </c>
      <c r="C145" t="str">
        <f>$S$24</f>
        <v>Ct(At)4</v>
      </c>
      <c r="D145">
        <f>$C$26</f>
        <v>0</v>
      </c>
      <c r="E145">
        <f>S26</f>
        <v>2066666.6666666667</v>
      </c>
      <c r="F145">
        <f>(E146-E145)</f>
        <v>-1866666.6666666667</v>
      </c>
      <c r="G145">
        <f>((D146-D145)*(E146-E145))/2+(D146-D145)*E145</f>
        <v>1133333.3333333335</v>
      </c>
      <c r="AJ145" s="1"/>
      <c r="AK145" s="1"/>
      <c r="AL145" s="1"/>
      <c r="AM145" s="1"/>
    </row>
    <row r="146" spans="2:39" x14ac:dyDescent="0.2">
      <c r="B146" t="s">
        <v>30</v>
      </c>
      <c r="C146" t="str">
        <f t="shared" ref="C146:C151" si="69">$S$24</f>
        <v>Ct(At)4</v>
      </c>
      <c r="D146">
        <f>$C$27</f>
        <v>1</v>
      </c>
      <c r="E146">
        <f t="shared" ref="E146:E151" si="70">S27</f>
        <v>200000</v>
      </c>
      <c r="F146">
        <f>(E147-E146)</f>
        <v>11800000</v>
      </c>
      <c r="G146">
        <f>((D148-D146)*(E148-E146))/2+(D148-D146)*E146</f>
        <v>15200000</v>
      </c>
      <c r="AJ146" s="1"/>
      <c r="AK146" s="1"/>
      <c r="AL146" s="1"/>
      <c r="AM146" s="1"/>
    </row>
    <row r="147" spans="2:39" x14ac:dyDescent="0.2">
      <c r="B147" t="s">
        <v>30</v>
      </c>
      <c r="C147" t="str">
        <f t="shared" si="69"/>
        <v>Ct(At)4</v>
      </c>
      <c r="D147">
        <v>2</v>
      </c>
      <c r="E147">
        <f t="shared" si="70"/>
        <v>12000000</v>
      </c>
      <c r="F147">
        <f>(E148-E147)</f>
        <v>3000000</v>
      </c>
      <c r="G147">
        <f>((D149-D148)*(E149-E148))/2+(D149-D148)*E148</f>
        <v>49500000</v>
      </c>
      <c r="AJ147" s="1"/>
      <c r="AK147" s="1"/>
      <c r="AL147" s="1"/>
      <c r="AM147" s="1"/>
    </row>
    <row r="148" spans="2:39" x14ac:dyDescent="0.2">
      <c r="B148" t="s">
        <v>30</v>
      </c>
      <c r="C148" t="str">
        <f t="shared" si="69"/>
        <v>Ct(At)4</v>
      </c>
      <c r="D148">
        <f>C$29</f>
        <v>3</v>
      </c>
      <c r="E148">
        <f t="shared" si="70"/>
        <v>15000000</v>
      </c>
      <c r="F148">
        <f>(E149-E148)</f>
        <v>3000000</v>
      </c>
      <c r="G148">
        <f>((D149-D148)*(E149-E148))/2+(D149-D148)*E148</f>
        <v>49500000</v>
      </c>
      <c r="AJ148" s="1"/>
      <c r="AK148" s="1"/>
      <c r="AL148" s="1"/>
      <c r="AM148" s="1"/>
    </row>
    <row r="149" spans="2:39" x14ac:dyDescent="0.2">
      <c r="B149" t="s">
        <v>30</v>
      </c>
      <c r="C149" t="str">
        <f t="shared" si="69"/>
        <v>Ct(At)4</v>
      </c>
      <c r="D149">
        <f>C$30</f>
        <v>6</v>
      </c>
      <c r="E149">
        <f t="shared" si="70"/>
        <v>18000000</v>
      </c>
      <c r="G149">
        <f>((D150-D149)*(E150-E149))/2+(D150-D149)*E149</f>
        <v>16500000</v>
      </c>
      <c r="AJ149" s="1"/>
      <c r="AK149" s="1"/>
      <c r="AL149" s="1"/>
      <c r="AM149" s="1"/>
    </row>
    <row r="150" spans="2:39" x14ac:dyDescent="0.2">
      <c r="B150" t="s">
        <v>30</v>
      </c>
      <c r="C150" t="str">
        <f t="shared" si="69"/>
        <v>Ct(At)4</v>
      </c>
      <c r="D150">
        <f>C$31</f>
        <v>7</v>
      </c>
      <c r="E150">
        <f t="shared" si="70"/>
        <v>15000000</v>
      </c>
      <c r="G150">
        <f>((D151-D150)*(E151-E150))/2+(D151-D150)*E150</f>
        <v>16500000</v>
      </c>
      <c r="AJ150" s="1"/>
      <c r="AK150" s="1"/>
      <c r="AL150" s="1"/>
      <c r="AM150" s="1"/>
    </row>
    <row r="151" spans="2:39" x14ac:dyDescent="0.2">
      <c r="B151" t="s">
        <v>30</v>
      </c>
      <c r="C151" t="str">
        <f t="shared" si="69"/>
        <v>Ct(At)4</v>
      </c>
      <c r="D151">
        <f>C$32</f>
        <v>8</v>
      </c>
      <c r="E151">
        <f t="shared" si="70"/>
        <v>18000000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48758-C569-E147-8552-2476326AF641}">
  <dimension ref="A4:BF151"/>
  <sheetViews>
    <sheetView zoomScale="41" workbookViewId="0">
      <selection activeCell="A24" sqref="A1:A24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5" width="12.83203125" bestFit="1" customWidth="1"/>
    <col min="6" max="6" width="13.5" bestFit="1" customWidth="1"/>
    <col min="7" max="7" width="12.83203125" bestFit="1" customWidth="1"/>
    <col min="8" max="9" width="11.5" bestFit="1" customWidth="1"/>
    <col min="10" max="11" width="14" bestFit="1" customWidth="1"/>
    <col min="12" max="14" width="12.83203125" bestFit="1" customWidth="1"/>
    <col min="15" max="15" width="13.5" bestFit="1" customWidth="1"/>
    <col min="16" max="16" width="12.83203125" bestFit="1" customWidth="1"/>
    <col min="17" max="19" width="11.5" bestFit="1" customWidth="1"/>
    <col min="21" max="22" width="14" bestFit="1" customWidth="1"/>
    <col min="24" max="25" width="12.83203125" bestFit="1" customWidth="1"/>
    <col min="27" max="28" width="11" bestFit="1" customWidth="1"/>
  </cols>
  <sheetData>
    <row r="4" spans="1:54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4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L5" t="s">
        <v>31</v>
      </c>
      <c r="AM5" t="s">
        <v>31</v>
      </c>
      <c r="AN5" t="s">
        <v>31</v>
      </c>
      <c r="AO5" t="s">
        <v>31</v>
      </c>
      <c r="AP5" t="s">
        <v>32</v>
      </c>
      <c r="AQ5" t="s">
        <v>32</v>
      </c>
      <c r="AR5" t="s">
        <v>32</v>
      </c>
      <c r="AS5" t="s">
        <v>32</v>
      </c>
      <c r="AT5" t="s">
        <v>145</v>
      </c>
      <c r="AU5" t="s">
        <v>145</v>
      </c>
      <c r="AV5" t="s">
        <v>145</v>
      </c>
      <c r="AW5" t="s">
        <v>145</v>
      </c>
    </row>
    <row r="6" spans="1:54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K6" s="32" t="s">
        <v>59</v>
      </c>
      <c r="AL6" s="32" t="s">
        <v>60</v>
      </c>
      <c r="AM6" s="32" t="s">
        <v>61</v>
      </c>
      <c r="AN6" s="32" t="s">
        <v>62</v>
      </c>
      <c r="AO6" s="32" t="s">
        <v>63</v>
      </c>
      <c r="AP6" s="32" t="s">
        <v>64</v>
      </c>
      <c r="AQ6" s="32" t="s">
        <v>65</v>
      </c>
      <c r="AR6" s="32" t="s">
        <v>66</v>
      </c>
      <c r="AS6" s="32" t="s">
        <v>67</v>
      </c>
      <c r="AT6" s="32" t="s">
        <v>68</v>
      </c>
      <c r="AU6" s="32" t="s">
        <v>69</v>
      </c>
      <c r="AV6" s="32" t="s">
        <v>70</v>
      </c>
      <c r="AW6" s="46" t="s">
        <v>71</v>
      </c>
      <c r="AX6" s="32" t="s">
        <v>72</v>
      </c>
      <c r="AY6" s="47"/>
      <c r="AZ6" s="47"/>
      <c r="BA6" s="47"/>
      <c r="BB6" s="47"/>
    </row>
    <row r="7" spans="1:54" x14ac:dyDescent="0.2">
      <c r="C7" s="53" t="s">
        <v>0</v>
      </c>
      <c r="D7" s="53">
        <v>26</v>
      </c>
      <c r="E7" s="53">
        <v>26</v>
      </c>
      <c r="F7" s="53">
        <v>26</v>
      </c>
      <c r="G7" s="53">
        <v>26</v>
      </c>
      <c r="H7" s="53">
        <v>24</v>
      </c>
      <c r="I7" s="53">
        <v>24</v>
      </c>
      <c r="J7" s="53">
        <v>24</v>
      </c>
      <c r="K7" s="53">
        <v>24</v>
      </c>
      <c r="L7" s="53">
        <v>26</v>
      </c>
      <c r="M7" s="53">
        <v>26</v>
      </c>
      <c r="N7" s="53">
        <v>26</v>
      </c>
      <c r="O7" s="53">
        <v>26</v>
      </c>
      <c r="P7" s="53">
        <v>24</v>
      </c>
      <c r="Q7" s="53">
        <v>24</v>
      </c>
      <c r="R7" s="53">
        <v>24</v>
      </c>
      <c r="S7" s="53">
        <v>24</v>
      </c>
      <c r="T7" s="54"/>
      <c r="U7" s="54"/>
      <c r="V7" s="54"/>
      <c r="W7" s="54"/>
      <c r="AK7" s="32" t="s">
        <v>73</v>
      </c>
      <c r="AL7" s="32">
        <f>AVERAGE(AY7:BA7)</f>
        <v>7.5999999999999988</v>
      </c>
      <c r="AM7" s="32" t="e">
        <f>AVERAGE($Q$5:$S$5)</f>
        <v>#DIV/0!</v>
      </c>
      <c r="AN7" s="32" t="e">
        <f t="shared" ref="AN7:AW7" si="0">AVERAGE($Q$5:$S$5)</f>
        <v>#DIV/0!</v>
      </c>
      <c r="AO7" s="32" t="e">
        <f t="shared" si="0"/>
        <v>#DIV/0!</v>
      </c>
      <c r="AP7" s="32" t="e">
        <f t="shared" si="0"/>
        <v>#DIV/0!</v>
      </c>
      <c r="AQ7" s="32" t="e">
        <f t="shared" si="0"/>
        <v>#DIV/0!</v>
      </c>
      <c r="AR7" s="32" t="e">
        <f t="shared" si="0"/>
        <v>#DIV/0!</v>
      </c>
      <c r="AS7" s="32" t="e">
        <f t="shared" si="0"/>
        <v>#DIV/0!</v>
      </c>
      <c r="AT7" s="32" t="e">
        <f t="shared" si="0"/>
        <v>#DIV/0!</v>
      </c>
      <c r="AU7" s="32" t="e">
        <f t="shared" si="0"/>
        <v>#DIV/0!</v>
      </c>
      <c r="AV7" s="32" t="e">
        <f t="shared" si="0"/>
        <v>#DIV/0!</v>
      </c>
      <c r="AW7" s="32" t="e">
        <f t="shared" si="0"/>
        <v>#DIV/0!</v>
      </c>
      <c r="AX7" s="40">
        <f>AVERAGE(AY7:BA7)</f>
        <v>7.5999999999999988</v>
      </c>
      <c r="AY7" s="64">
        <v>7.7</v>
      </c>
      <c r="AZ7" s="64">
        <v>7.5</v>
      </c>
      <c r="BA7" s="64">
        <v>7.6</v>
      </c>
      <c r="BB7" s="47"/>
    </row>
    <row r="8" spans="1:54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K8" s="40" t="s">
        <v>74</v>
      </c>
      <c r="AL8" s="40">
        <v>7.4</v>
      </c>
      <c r="AM8" s="40">
        <v>7.5</v>
      </c>
      <c r="AN8" s="40">
        <v>7.4</v>
      </c>
      <c r="AO8" s="40">
        <v>7.7</v>
      </c>
      <c r="AP8" s="40">
        <v>7.4</v>
      </c>
      <c r="AQ8" s="39">
        <v>7.4</v>
      </c>
      <c r="AR8" s="39">
        <v>7.4</v>
      </c>
      <c r="AS8" s="39">
        <v>7.5</v>
      </c>
      <c r="AT8" s="39">
        <v>7.6</v>
      </c>
      <c r="AU8" s="40">
        <v>7.4</v>
      </c>
      <c r="AV8" s="40">
        <v>7.4</v>
      </c>
      <c r="AW8" s="48">
        <v>7.5</v>
      </c>
      <c r="AX8" s="40">
        <f>AVERAGE(AY8:BA8)</f>
        <v>7.3666666666666671</v>
      </c>
      <c r="AY8" s="65">
        <v>7.5</v>
      </c>
      <c r="AZ8" s="65">
        <v>7.2</v>
      </c>
      <c r="BA8" s="65">
        <v>7.4</v>
      </c>
    </row>
    <row r="9" spans="1:54" x14ac:dyDescent="0.2">
      <c r="C9" s="53" t="s">
        <v>1</v>
      </c>
      <c r="D9" s="53">
        <v>10</v>
      </c>
      <c r="E9" s="53">
        <v>15</v>
      </c>
      <c r="F9" s="53">
        <v>16</v>
      </c>
      <c r="G9" s="53">
        <v>14</v>
      </c>
      <c r="H9" s="53">
        <v>22</v>
      </c>
      <c r="I9" s="53">
        <v>21</v>
      </c>
      <c r="J9" s="53">
        <v>15</v>
      </c>
      <c r="K9" s="53">
        <v>13</v>
      </c>
      <c r="L9" s="53">
        <v>18</v>
      </c>
      <c r="M9" s="53">
        <v>20</v>
      </c>
      <c r="N9" s="53">
        <v>28</v>
      </c>
      <c r="O9" s="53">
        <v>16</v>
      </c>
      <c r="P9" s="10">
        <v>31</v>
      </c>
      <c r="Q9" s="10">
        <v>61</v>
      </c>
      <c r="R9" s="10">
        <v>34</v>
      </c>
      <c r="S9" s="55">
        <v>18</v>
      </c>
      <c r="T9" s="54"/>
      <c r="U9" s="54"/>
      <c r="V9" s="54"/>
      <c r="W9" s="54"/>
      <c r="AK9" s="40" t="s">
        <v>75</v>
      </c>
      <c r="AL9" s="40">
        <v>7.3</v>
      </c>
      <c r="AM9" s="40">
        <v>7.5</v>
      </c>
      <c r="AN9" s="40">
        <v>7.5</v>
      </c>
      <c r="AO9" s="40">
        <v>7</v>
      </c>
      <c r="AP9" s="40">
        <v>7.2</v>
      </c>
      <c r="AQ9" s="40">
        <v>7.2</v>
      </c>
      <c r="AR9" s="40">
        <v>7.5</v>
      </c>
      <c r="AS9" s="39">
        <v>7.3</v>
      </c>
      <c r="AT9" s="39">
        <v>7.5</v>
      </c>
      <c r="AU9" s="40">
        <v>7.2</v>
      </c>
      <c r="AV9" s="40">
        <v>7.5</v>
      </c>
      <c r="AW9" s="40">
        <v>7.4</v>
      </c>
      <c r="AX9" s="40">
        <f t="shared" ref="AX9:AX13" si="1">AVERAGE(AY9:BA9)</f>
        <v>7.5333333333333341</v>
      </c>
      <c r="AY9" s="65">
        <v>7.5</v>
      </c>
      <c r="AZ9" s="65">
        <v>7.5</v>
      </c>
      <c r="BA9" s="65">
        <v>7.6</v>
      </c>
    </row>
    <row r="10" spans="1:54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1</v>
      </c>
      <c r="Q10" s="10">
        <v>1</v>
      </c>
      <c r="R10" s="10">
        <v>1</v>
      </c>
      <c r="S10" s="55">
        <v>1</v>
      </c>
      <c r="AK10" s="40" t="s">
        <v>76</v>
      </c>
      <c r="AL10" s="40">
        <v>7.5</v>
      </c>
      <c r="AM10" s="40">
        <v>7.3</v>
      </c>
      <c r="AN10" s="40">
        <v>7.3</v>
      </c>
      <c r="AO10" s="40">
        <v>7.2</v>
      </c>
      <c r="AP10" s="40">
        <v>7.4</v>
      </c>
      <c r="AQ10" s="39">
        <v>7.5</v>
      </c>
      <c r="AR10" s="39">
        <v>7.6</v>
      </c>
      <c r="AS10" s="39">
        <v>7.3</v>
      </c>
      <c r="AT10" s="39">
        <v>7.4</v>
      </c>
      <c r="AU10" s="40">
        <v>7.4</v>
      </c>
      <c r="AV10" s="40">
        <v>7.4</v>
      </c>
      <c r="AW10" s="48">
        <v>7.5</v>
      </c>
      <c r="AX10" s="40">
        <f t="shared" si="1"/>
        <v>7.4333333333333336</v>
      </c>
      <c r="AY10" s="65">
        <v>7.4</v>
      </c>
      <c r="AZ10" s="65">
        <v>7.4</v>
      </c>
      <c r="BA10" s="65">
        <v>7.5</v>
      </c>
    </row>
    <row r="11" spans="1:54" x14ac:dyDescent="0.2">
      <c r="C11" s="53" t="s">
        <v>2</v>
      </c>
      <c r="D11" s="53">
        <v>75</v>
      </c>
      <c r="E11" s="53">
        <v>67</v>
      </c>
      <c r="F11" s="53">
        <v>81</v>
      </c>
      <c r="G11" s="53">
        <v>101</v>
      </c>
      <c r="H11" s="53">
        <v>11</v>
      </c>
      <c r="I11" s="53">
        <v>6</v>
      </c>
      <c r="J11" s="53">
        <v>12</v>
      </c>
      <c r="K11" s="53">
        <v>8</v>
      </c>
      <c r="L11" s="53">
        <v>80</v>
      </c>
      <c r="M11" s="53">
        <v>90</v>
      </c>
      <c r="N11" s="53">
        <v>78</v>
      </c>
      <c r="O11" s="53">
        <v>81</v>
      </c>
      <c r="P11" s="53">
        <v>13</v>
      </c>
      <c r="Q11" s="53">
        <v>7</v>
      </c>
      <c r="R11" s="53">
        <v>13</v>
      </c>
      <c r="S11" s="56">
        <v>8</v>
      </c>
      <c r="T11" s="54"/>
      <c r="U11" s="54"/>
      <c r="V11" s="54"/>
      <c r="W11" s="54"/>
      <c r="AK11" s="40" t="s">
        <v>77</v>
      </c>
      <c r="AL11" s="40">
        <v>5.9</v>
      </c>
      <c r="AM11" s="40">
        <v>6</v>
      </c>
      <c r="AN11" s="40">
        <v>6</v>
      </c>
      <c r="AO11" s="40">
        <v>5.8</v>
      </c>
      <c r="AP11" s="40">
        <v>7.1</v>
      </c>
      <c r="AQ11" s="39">
        <v>6.9</v>
      </c>
      <c r="AR11" s="39">
        <v>7.1</v>
      </c>
      <c r="AS11" s="39">
        <v>7</v>
      </c>
      <c r="AT11" s="39">
        <v>5.6</v>
      </c>
      <c r="AU11" s="40">
        <v>5.6</v>
      </c>
      <c r="AV11" s="40">
        <v>5.7</v>
      </c>
      <c r="AW11" s="48">
        <v>5.6</v>
      </c>
      <c r="AX11" s="40">
        <f t="shared" si="1"/>
        <v>7.4333333333333327</v>
      </c>
      <c r="AY11" s="65">
        <v>7.4</v>
      </c>
      <c r="AZ11" s="65">
        <v>7.3</v>
      </c>
      <c r="BA11" s="65">
        <v>7.6</v>
      </c>
    </row>
    <row r="12" spans="1:54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4</v>
      </c>
      <c r="M12" s="10">
        <v>4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  <c r="S12" s="55">
        <v>4</v>
      </c>
      <c r="AK12" s="40" t="s">
        <v>78</v>
      </c>
      <c r="AL12" s="40">
        <v>5.6</v>
      </c>
      <c r="AM12" s="40">
        <v>5.8</v>
      </c>
      <c r="AN12" s="40">
        <v>5.7</v>
      </c>
      <c r="AO12" s="40">
        <v>5.6</v>
      </c>
      <c r="AP12" s="40">
        <v>7.2</v>
      </c>
      <c r="AQ12" s="39">
        <v>7.2</v>
      </c>
      <c r="AR12" s="39">
        <v>7</v>
      </c>
      <c r="AS12" s="39">
        <v>7.1</v>
      </c>
      <c r="AT12" s="39">
        <v>5.7</v>
      </c>
      <c r="AU12" s="40">
        <v>5.6</v>
      </c>
      <c r="AV12" s="40">
        <v>5.5</v>
      </c>
      <c r="AW12" s="48">
        <v>5.7</v>
      </c>
      <c r="AX12" s="40">
        <f t="shared" si="1"/>
        <v>7.3999999999999995</v>
      </c>
      <c r="AY12" s="65">
        <v>7.3</v>
      </c>
      <c r="AZ12" s="65">
        <v>7.4</v>
      </c>
      <c r="BA12" s="65">
        <v>7.5</v>
      </c>
    </row>
    <row r="13" spans="1:54" x14ac:dyDescent="0.2">
      <c r="A13" s="57"/>
      <c r="C13" s="53" t="s">
        <v>3</v>
      </c>
      <c r="D13" s="53">
        <v>32</v>
      </c>
      <c r="E13" s="53">
        <v>32</v>
      </c>
      <c r="F13" s="53">
        <v>34</v>
      </c>
      <c r="G13" s="53">
        <v>28</v>
      </c>
      <c r="H13" s="53">
        <v>9</v>
      </c>
      <c r="I13" s="53">
        <v>11</v>
      </c>
      <c r="J13" s="53">
        <v>11</v>
      </c>
      <c r="K13" s="53">
        <v>19</v>
      </c>
      <c r="L13" s="53">
        <v>25</v>
      </c>
      <c r="M13" s="53">
        <v>30</v>
      </c>
      <c r="N13" s="53">
        <v>18</v>
      </c>
      <c r="O13" s="53">
        <v>27</v>
      </c>
      <c r="P13" s="53">
        <v>14</v>
      </c>
      <c r="Q13" s="53">
        <v>19</v>
      </c>
      <c r="R13" s="53">
        <v>23</v>
      </c>
      <c r="S13" s="56">
        <v>20</v>
      </c>
      <c r="T13" s="54"/>
      <c r="U13" s="54"/>
      <c r="V13" s="54"/>
      <c r="W13" s="54"/>
      <c r="AK13" s="40" t="s">
        <v>79</v>
      </c>
      <c r="AL13" s="40">
        <v>5.3</v>
      </c>
      <c r="AM13" s="40">
        <v>5.5</v>
      </c>
      <c r="AN13" s="40">
        <v>5.4</v>
      </c>
      <c r="AO13" s="40">
        <v>5.3</v>
      </c>
      <c r="AP13" s="40">
        <v>7.5</v>
      </c>
      <c r="AQ13" s="39">
        <v>7.2</v>
      </c>
      <c r="AR13" s="39">
        <v>7</v>
      </c>
      <c r="AS13" s="39">
        <v>7.1</v>
      </c>
      <c r="AT13" s="39">
        <v>5.3</v>
      </c>
      <c r="AU13" s="40">
        <v>5.4</v>
      </c>
      <c r="AV13" s="40">
        <v>5.6</v>
      </c>
      <c r="AW13" s="48">
        <v>5.6</v>
      </c>
      <c r="AX13" s="40">
        <f t="shared" si="1"/>
        <v>7.3666666666666671</v>
      </c>
      <c r="AY13" s="66">
        <v>7.4</v>
      </c>
      <c r="AZ13" s="66">
        <v>7.3</v>
      </c>
      <c r="BA13" s="65">
        <v>7.4</v>
      </c>
    </row>
    <row r="14" spans="1:54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4</v>
      </c>
      <c r="Q14" s="10">
        <v>4</v>
      </c>
      <c r="R14" s="10">
        <v>4</v>
      </c>
      <c r="S14" s="55">
        <v>4</v>
      </c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</row>
    <row r="15" spans="1:54" x14ac:dyDescent="0.2">
      <c r="C15" s="53" t="s">
        <v>4</v>
      </c>
      <c r="D15" s="53">
        <v>29</v>
      </c>
      <c r="E15" s="53">
        <v>14</v>
      </c>
      <c r="F15" s="53">
        <v>28</v>
      </c>
      <c r="G15" s="53">
        <v>20</v>
      </c>
      <c r="H15" s="53">
        <v>18</v>
      </c>
      <c r="I15" s="53">
        <v>13</v>
      </c>
      <c r="J15" s="53">
        <v>16</v>
      </c>
      <c r="K15" s="53">
        <v>27</v>
      </c>
      <c r="L15" s="53">
        <v>16</v>
      </c>
      <c r="M15" s="53">
        <v>21</v>
      </c>
      <c r="N15" s="53">
        <v>15</v>
      </c>
      <c r="O15" s="53">
        <v>14</v>
      </c>
      <c r="P15" s="53">
        <v>18</v>
      </c>
      <c r="Q15" s="53">
        <v>21</v>
      </c>
      <c r="R15" s="53">
        <v>11</v>
      </c>
      <c r="S15" s="56">
        <v>16</v>
      </c>
      <c r="T15" s="54"/>
      <c r="U15" s="54"/>
      <c r="V15" s="54"/>
      <c r="W15" s="54"/>
    </row>
    <row r="16" spans="1:54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4</v>
      </c>
      <c r="Q16" s="10">
        <v>4</v>
      </c>
      <c r="R16" s="10">
        <v>4</v>
      </c>
      <c r="S16" s="55">
        <v>4</v>
      </c>
    </row>
    <row r="17" spans="3:53" x14ac:dyDescent="0.2">
      <c r="C17" s="53" t="s">
        <v>24</v>
      </c>
      <c r="D17" s="53">
        <v>42</v>
      </c>
      <c r="E17" s="53">
        <v>26</v>
      </c>
      <c r="F17" s="53">
        <v>23</v>
      </c>
      <c r="G17" s="53">
        <v>34</v>
      </c>
      <c r="H17" s="53">
        <v>16</v>
      </c>
      <c r="I17" s="53">
        <v>13</v>
      </c>
      <c r="J17" s="53">
        <v>24</v>
      </c>
      <c r="K17" s="53">
        <v>21</v>
      </c>
      <c r="L17" s="53">
        <v>20</v>
      </c>
      <c r="M17" s="53">
        <v>17</v>
      </c>
      <c r="N17" s="53">
        <v>27</v>
      </c>
      <c r="O17" s="53">
        <v>27</v>
      </c>
      <c r="P17" s="53">
        <v>44</v>
      </c>
      <c r="Q17" s="53">
        <v>43</v>
      </c>
      <c r="R17" s="53">
        <v>49</v>
      </c>
      <c r="S17" s="56">
        <v>44</v>
      </c>
      <c r="T17" s="54"/>
      <c r="U17" s="54"/>
      <c r="V17" s="54"/>
      <c r="W17" s="54"/>
    </row>
    <row r="18" spans="3:53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3" x14ac:dyDescent="0.2">
      <c r="C19" s="53" t="s">
        <v>5</v>
      </c>
      <c r="D19" s="53">
        <v>28</v>
      </c>
      <c r="E19" s="53">
        <v>24</v>
      </c>
      <c r="F19" s="53">
        <v>34</v>
      </c>
      <c r="G19" s="53">
        <v>29</v>
      </c>
      <c r="H19" s="53">
        <v>21</v>
      </c>
      <c r="I19" s="53">
        <v>11</v>
      </c>
      <c r="J19" s="53">
        <v>13</v>
      </c>
      <c r="K19" s="53">
        <v>23</v>
      </c>
      <c r="L19" s="53">
        <v>22</v>
      </c>
      <c r="M19" s="53">
        <v>25</v>
      </c>
      <c r="N19" s="53">
        <v>19</v>
      </c>
      <c r="O19" s="53">
        <v>23</v>
      </c>
      <c r="P19" s="53">
        <v>48</v>
      </c>
      <c r="Q19" s="53">
        <v>49</v>
      </c>
      <c r="R19" s="53">
        <v>39</v>
      </c>
      <c r="S19" s="56">
        <v>54</v>
      </c>
      <c r="T19" s="54"/>
      <c r="U19" s="54"/>
      <c r="V19" s="54"/>
      <c r="W19" s="54"/>
    </row>
    <row r="20" spans="3:53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3</v>
      </c>
      <c r="S20" s="59">
        <v>3</v>
      </c>
    </row>
    <row r="21" spans="3:53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3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3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3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3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3" x14ac:dyDescent="0.2">
      <c r="C26" s="61">
        <v>0</v>
      </c>
      <c r="D26" s="61">
        <f t="shared" ref="D26:S26" si="2">((D7*(5*20)*10^D8))/(5*30)</f>
        <v>1733333.3333333333</v>
      </c>
      <c r="E26" s="61">
        <f t="shared" si="2"/>
        <v>1733333.3333333333</v>
      </c>
      <c r="F26" s="61">
        <f t="shared" si="2"/>
        <v>1733333.3333333333</v>
      </c>
      <c r="G26" s="61">
        <f t="shared" si="2"/>
        <v>1733333.3333333333</v>
      </c>
      <c r="H26" s="61">
        <f t="shared" si="2"/>
        <v>1600000</v>
      </c>
      <c r="I26" s="61">
        <f t="shared" si="2"/>
        <v>1600000</v>
      </c>
      <c r="J26" s="61">
        <f t="shared" si="2"/>
        <v>1600000</v>
      </c>
      <c r="K26" s="61">
        <f t="shared" si="2"/>
        <v>1600000</v>
      </c>
      <c r="L26" s="61">
        <f t="shared" si="2"/>
        <v>1733333.3333333333</v>
      </c>
      <c r="M26" s="61">
        <f t="shared" si="2"/>
        <v>1733333.3333333333</v>
      </c>
      <c r="N26" s="61">
        <f t="shared" si="2"/>
        <v>1733333.3333333333</v>
      </c>
      <c r="O26" s="61">
        <f t="shared" si="2"/>
        <v>1733333.3333333333</v>
      </c>
      <c r="P26" s="61">
        <f t="shared" si="2"/>
        <v>1600000</v>
      </c>
      <c r="Q26" s="61">
        <f t="shared" si="2"/>
        <v>1600000</v>
      </c>
      <c r="R26" s="61">
        <f t="shared" si="2"/>
        <v>1600000</v>
      </c>
      <c r="S26" s="55">
        <f t="shared" si="2"/>
        <v>1600000</v>
      </c>
      <c r="AK26" s="37" t="s">
        <v>6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  <c r="BA26" t="s">
        <v>130</v>
      </c>
    </row>
    <row r="27" spans="3:53" x14ac:dyDescent="0.2">
      <c r="C27" s="10">
        <v>1</v>
      </c>
      <c r="D27" s="61">
        <f>D9*(5*20)*10^D10</f>
        <v>10000000</v>
      </c>
      <c r="E27" s="61">
        <f t="shared" ref="E27:R27" si="3">E9*(5*20)*10^E10</f>
        <v>15000000</v>
      </c>
      <c r="F27" s="61">
        <f t="shared" si="3"/>
        <v>16000000</v>
      </c>
      <c r="G27" s="61">
        <f t="shared" si="3"/>
        <v>14000000</v>
      </c>
      <c r="H27" s="61">
        <f t="shared" si="3"/>
        <v>22000</v>
      </c>
      <c r="I27" s="61">
        <f t="shared" si="3"/>
        <v>21000</v>
      </c>
      <c r="J27" s="61">
        <f t="shared" si="3"/>
        <v>15000</v>
      </c>
      <c r="K27" s="61">
        <f t="shared" si="3"/>
        <v>13000</v>
      </c>
      <c r="L27" s="61">
        <f>L9*(5*20)*10^L10</f>
        <v>18000000</v>
      </c>
      <c r="M27" s="61">
        <f t="shared" si="3"/>
        <v>20000000</v>
      </c>
      <c r="N27" s="61">
        <f t="shared" si="3"/>
        <v>28000000</v>
      </c>
      <c r="O27" s="61">
        <f t="shared" si="3"/>
        <v>16000000</v>
      </c>
      <c r="P27" s="61">
        <f t="shared" si="3"/>
        <v>31000</v>
      </c>
      <c r="Q27" s="61">
        <f t="shared" si="3"/>
        <v>61000</v>
      </c>
      <c r="R27" s="61">
        <f t="shared" si="3"/>
        <v>34000</v>
      </c>
      <c r="S27" s="55">
        <f>S9*(5*20)*10^S10</f>
        <v>18000</v>
      </c>
      <c r="AL27" t="s">
        <v>8</v>
      </c>
      <c r="AM27" t="s">
        <v>9</v>
      </c>
      <c r="AN27" t="s">
        <v>10</v>
      </c>
      <c r="AO27" t="s">
        <v>11</v>
      </c>
      <c r="AP27" t="s">
        <v>12</v>
      </c>
      <c r="AQ27" t="s">
        <v>13</v>
      </c>
      <c r="AR27" t="s">
        <v>14</v>
      </c>
      <c r="AS27" t="s">
        <v>15</v>
      </c>
      <c r="AT27" t="s">
        <v>16</v>
      </c>
      <c r="AU27" t="s">
        <v>17</v>
      </c>
      <c r="AV27" t="s">
        <v>18</v>
      </c>
      <c r="AW27" t="s">
        <v>19</v>
      </c>
      <c r="AX27" t="s">
        <v>20</v>
      </c>
      <c r="AY27" t="s">
        <v>21</v>
      </c>
      <c r="AZ27" t="s">
        <v>22</v>
      </c>
      <c r="BA27" t="s">
        <v>23</v>
      </c>
    </row>
    <row r="28" spans="3:53" x14ac:dyDescent="0.2">
      <c r="C28" s="10">
        <v>2</v>
      </c>
      <c r="D28" s="61">
        <f>D11*(5*20)*10^D12</f>
        <v>75000000</v>
      </c>
      <c r="E28" s="61">
        <f>E11*(5*20)*10^E12</f>
        <v>67000000</v>
      </c>
      <c r="F28" s="61">
        <f t="shared" ref="F28:S28" si="4">F11*(5*20)*10^F12</f>
        <v>81000000</v>
      </c>
      <c r="G28" s="61">
        <f t="shared" si="4"/>
        <v>101000000</v>
      </c>
      <c r="H28" s="61">
        <f t="shared" si="4"/>
        <v>11000000</v>
      </c>
      <c r="I28" s="61">
        <f t="shared" si="4"/>
        <v>6000000</v>
      </c>
      <c r="J28" s="61">
        <f t="shared" si="4"/>
        <v>12000000</v>
      </c>
      <c r="K28" s="61">
        <f t="shared" si="4"/>
        <v>8000000</v>
      </c>
      <c r="L28" s="61">
        <f t="shared" si="4"/>
        <v>80000000</v>
      </c>
      <c r="M28" s="61">
        <f t="shared" si="4"/>
        <v>90000000</v>
      </c>
      <c r="N28" s="61">
        <f t="shared" si="4"/>
        <v>78000000</v>
      </c>
      <c r="O28" s="61">
        <f t="shared" si="4"/>
        <v>81000000</v>
      </c>
      <c r="P28" s="61">
        <f t="shared" si="4"/>
        <v>13000000</v>
      </c>
      <c r="Q28" s="61">
        <f t="shared" si="4"/>
        <v>7000000</v>
      </c>
      <c r="R28" s="61">
        <f t="shared" si="4"/>
        <v>13000000</v>
      </c>
      <c r="S28" s="61">
        <f t="shared" si="4"/>
        <v>8000000</v>
      </c>
      <c r="AK28" s="49" t="s">
        <v>131</v>
      </c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37"/>
    </row>
    <row r="29" spans="3:53" x14ac:dyDescent="0.2">
      <c r="C29" s="10">
        <v>3</v>
      </c>
      <c r="D29" s="61">
        <f t="shared" ref="D29:S29" si="5">D13*(5*20)*10^D14</f>
        <v>320000000</v>
      </c>
      <c r="E29" s="61">
        <f t="shared" si="5"/>
        <v>320000000</v>
      </c>
      <c r="F29" s="61">
        <f t="shared" si="5"/>
        <v>340000000</v>
      </c>
      <c r="G29" s="61">
        <f t="shared" si="5"/>
        <v>280000000</v>
      </c>
      <c r="H29" s="61">
        <f t="shared" si="5"/>
        <v>9000000</v>
      </c>
      <c r="I29" s="61">
        <f t="shared" si="5"/>
        <v>11000000</v>
      </c>
      <c r="J29" s="61">
        <f t="shared" si="5"/>
        <v>11000000</v>
      </c>
      <c r="K29" s="61">
        <f t="shared" si="5"/>
        <v>19000000</v>
      </c>
      <c r="L29" s="61">
        <f t="shared" si="5"/>
        <v>250000000</v>
      </c>
      <c r="M29" s="61">
        <f t="shared" si="5"/>
        <v>300000000</v>
      </c>
      <c r="N29" s="61">
        <f t="shared" si="5"/>
        <v>180000000</v>
      </c>
      <c r="O29" s="61">
        <f t="shared" si="5"/>
        <v>270000000</v>
      </c>
      <c r="P29" s="61">
        <f t="shared" si="5"/>
        <v>14000000</v>
      </c>
      <c r="Q29" s="61">
        <f t="shared" si="5"/>
        <v>19000000</v>
      </c>
      <c r="R29" s="61">
        <f t="shared" si="5"/>
        <v>23000000</v>
      </c>
      <c r="S29" s="55">
        <f t="shared" si="5"/>
        <v>20000000</v>
      </c>
      <c r="AK29" s="50">
        <v>0</v>
      </c>
    </row>
    <row r="30" spans="3:53" x14ac:dyDescent="0.2">
      <c r="C30" s="10">
        <v>6</v>
      </c>
      <c r="D30" s="61">
        <f t="shared" ref="D30:S30" si="6">D15*(5*20)*10^D16</f>
        <v>290000000</v>
      </c>
      <c r="E30" s="61">
        <f t="shared" si="6"/>
        <v>140000000</v>
      </c>
      <c r="F30" s="61">
        <f t="shared" si="6"/>
        <v>280000000</v>
      </c>
      <c r="G30" s="61">
        <f t="shared" si="6"/>
        <v>200000000</v>
      </c>
      <c r="H30" s="61">
        <f t="shared" si="6"/>
        <v>18000000</v>
      </c>
      <c r="I30" s="61">
        <f t="shared" si="6"/>
        <v>13000000</v>
      </c>
      <c r="J30" s="61">
        <f t="shared" si="6"/>
        <v>16000000</v>
      </c>
      <c r="K30" s="61">
        <f t="shared" si="6"/>
        <v>27000000</v>
      </c>
      <c r="L30" s="61">
        <f t="shared" si="6"/>
        <v>160000000</v>
      </c>
      <c r="M30" s="61">
        <f t="shared" si="6"/>
        <v>210000000</v>
      </c>
      <c r="N30" s="61">
        <f t="shared" si="6"/>
        <v>150000000</v>
      </c>
      <c r="O30" s="61">
        <f t="shared" si="6"/>
        <v>140000000</v>
      </c>
      <c r="P30" s="61">
        <f t="shared" si="6"/>
        <v>18000000</v>
      </c>
      <c r="Q30" s="61">
        <f t="shared" si="6"/>
        <v>21000000</v>
      </c>
      <c r="R30" s="61">
        <f t="shared" si="6"/>
        <v>11000000</v>
      </c>
      <c r="S30" s="55">
        <f t="shared" si="6"/>
        <v>16000000</v>
      </c>
      <c r="AK30" s="48">
        <v>1</v>
      </c>
    </row>
    <row r="31" spans="3:53" x14ac:dyDescent="0.2">
      <c r="C31" s="10">
        <v>7</v>
      </c>
      <c r="D31" s="61">
        <f t="shared" ref="D31:S31" si="7">D17*(5*20)*10^D18</f>
        <v>420000000</v>
      </c>
      <c r="E31" s="61">
        <f t="shared" si="7"/>
        <v>260000000</v>
      </c>
      <c r="F31" s="61">
        <f t="shared" si="7"/>
        <v>230000000</v>
      </c>
      <c r="G31" s="61">
        <f t="shared" si="7"/>
        <v>340000000</v>
      </c>
      <c r="H31" s="61">
        <f t="shared" si="7"/>
        <v>16000000</v>
      </c>
      <c r="I31" s="61">
        <f t="shared" si="7"/>
        <v>13000000</v>
      </c>
      <c r="J31" s="61">
        <f t="shared" si="7"/>
        <v>24000000</v>
      </c>
      <c r="K31" s="61">
        <f t="shared" si="7"/>
        <v>21000000</v>
      </c>
      <c r="L31" s="61">
        <f t="shared" si="7"/>
        <v>200000000</v>
      </c>
      <c r="M31" s="61">
        <f t="shared" si="7"/>
        <v>170000000</v>
      </c>
      <c r="N31" s="61">
        <f t="shared" si="7"/>
        <v>270000000</v>
      </c>
      <c r="O31" s="61">
        <f t="shared" si="7"/>
        <v>270000000</v>
      </c>
      <c r="P31" s="61">
        <f t="shared" si="7"/>
        <v>4400000</v>
      </c>
      <c r="Q31" s="61">
        <f t="shared" si="7"/>
        <v>4300000</v>
      </c>
      <c r="R31" s="61">
        <f t="shared" si="7"/>
        <v>4900000</v>
      </c>
      <c r="S31" s="55">
        <f t="shared" si="7"/>
        <v>4400000</v>
      </c>
      <c r="AK31" s="48">
        <v>2</v>
      </c>
    </row>
    <row r="32" spans="3:53" x14ac:dyDescent="0.2">
      <c r="C32" s="10">
        <v>8</v>
      </c>
      <c r="D32" s="61">
        <f t="shared" ref="D32:S32" si="8">D19*(5*20)*10^D20</f>
        <v>280000000</v>
      </c>
      <c r="E32" s="61">
        <f t="shared" si="8"/>
        <v>240000000</v>
      </c>
      <c r="F32" s="61">
        <f t="shared" si="8"/>
        <v>340000000</v>
      </c>
      <c r="G32" s="61">
        <f t="shared" si="8"/>
        <v>290000000</v>
      </c>
      <c r="H32" s="61">
        <f t="shared" si="8"/>
        <v>21000000</v>
      </c>
      <c r="I32" s="61">
        <f t="shared" si="8"/>
        <v>11000000</v>
      </c>
      <c r="J32" s="61">
        <f t="shared" si="8"/>
        <v>13000000</v>
      </c>
      <c r="K32" s="61">
        <f t="shared" si="8"/>
        <v>23000000</v>
      </c>
      <c r="L32" s="61">
        <f t="shared" si="8"/>
        <v>220000000</v>
      </c>
      <c r="M32" s="61">
        <f t="shared" si="8"/>
        <v>250000000</v>
      </c>
      <c r="N32" s="61">
        <f t="shared" si="8"/>
        <v>190000000</v>
      </c>
      <c r="O32" s="61">
        <f t="shared" si="8"/>
        <v>230000000</v>
      </c>
      <c r="P32" s="61">
        <f t="shared" si="8"/>
        <v>4800000</v>
      </c>
      <c r="Q32" s="61">
        <f t="shared" si="8"/>
        <v>4900000</v>
      </c>
      <c r="R32" s="61">
        <f t="shared" si="8"/>
        <v>3900000</v>
      </c>
      <c r="S32" s="55">
        <f t="shared" si="8"/>
        <v>5400000</v>
      </c>
      <c r="AK32" s="48">
        <v>3</v>
      </c>
    </row>
    <row r="33" spans="2:58" x14ac:dyDescent="0.2">
      <c r="AK33" s="48">
        <v>6</v>
      </c>
    </row>
    <row r="34" spans="2:58" x14ac:dyDescent="0.2">
      <c r="AK34" s="48">
        <v>7</v>
      </c>
    </row>
    <row r="35" spans="2:58" x14ac:dyDescent="0.2">
      <c r="AK35" s="48">
        <v>8</v>
      </c>
    </row>
    <row r="38" spans="2:58" ht="16" x14ac:dyDescent="0.2">
      <c r="N38" s="62"/>
      <c r="O38" s="41" t="s">
        <v>40</v>
      </c>
      <c r="P38" s="37" t="s">
        <v>42</v>
      </c>
      <c r="Q38" s="41" t="s">
        <v>43</v>
      </c>
    </row>
    <row r="39" spans="2:58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8" ht="16" x14ac:dyDescent="0.2">
      <c r="B40" t="s">
        <v>29</v>
      </c>
      <c r="C40" t="str">
        <f>$D$24</f>
        <v>At1</v>
      </c>
      <c r="D40">
        <f>$C$26</f>
        <v>0</v>
      </c>
      <c r="E40">
        <f>D26</f>
        <v>1733333.3333333333</v>
      </c>
      <c r="F40">
        <f>(E41-E40)</f>
        <v>8266666.666666667</v>
      </c>
      <c r="G40">
        <f>((D41-D40)*(E41-E40))/2+(D41-D40)*E40</f>
        <v>5866666.666666667</v>
      </c>
      <c r="H40" t="s">
        <v>29</v>
      </c>
      <c r="I40" t="s">
        <v>31</v>
      </c>
      <c r="J40">
        <f>SUM(G40:G45)</f>
        <v>2870866666.666667</v>
      </c>
      <c r="K40">
        <f>AVERAGE(J40:J43)</f>
        <v>2533991666.666667</v>
      </c>
      <c r="M40" t="s">
        <v>31</v>
      </c>
      <c r="N40" s="42" t="s">
        <v>8</v>
      </c>
      <c r="O40" s="43">
        <f>MAX(E40:E46)</f>
        <v>420000000</v>
      </c>
      <c r="P40">
        <f>MAX(F40:F43)</f>
        <v>245000000</v>
      </c>
      <c r="Q40" s="42">
        <v>1</v>
      </c>
      <c r="S40" t="s">
        <v>29</v>
      </c>
      <c r="T40" t="s">
        <v>31</v>
      </c>
      <c r="U40">
        <f>SUM(G40:G45)</f>
        <v>2870866666.666667</v>
      </c>
      <c r="V40">
        <f>AVERAGE(U40:U43)</f>
        <v>2533991666.666667</v>
      </c>
      <c r="W40" t="s">
        <v>31</v>
      </c>
      <c r="X40">
        <f>P40</f>
        <v>245000000</v>
      </c>
      <c r="Y40">
        <f>AVERAGE(X40:X43)</f>
        <v>234000000</v>
      </c>
      <c r="Z40" t="s">
        <v>31</v>
      </c>
    </row>
    <row r="41" spans="2:58" ht="16" x14ac:dyDescent="0.2">
      <c r="B41" t="s">
        <v>29</v>
      </c>
      <c r="C41" t="str">
        <f t="shared" ref="C41:C46" si="9">$D$24</f>
        <v>At1</v>
      </c>
      <c r="D41">
        <f>$C$27</f>
        <v>1</v>
      </c>
      <c r="E41">
        <f t="shared" ref="E41:E46" si="10">D27</f>
        <v>10000000</v>
      </c>
      <c r="F41">
        <f>(E42-E41)</f>
        <v>65000000</v>
      </c>
      <c r="G41">
        <f>((D43-D41)*(E43-E41))/2+(D43-D41)*E41</f>
        <v>330000000</v>
      </c>
      <c r="H41" t="s">
        <v>29</v>
      </c>
      <c r="I41" t="s">
        <v>31</v>
      </c>
      <c r="J41">
        <f>SUM(G47:G52)</f>
        <v>2173366666.666667</v>
      </c>
      <c r="M41" t="s">
        <v>31</v>
      </c>
      <c r="N41" s="42" t="s">
        <v>9</v>
      </c>
      <c r="O41" s="43">
        <f>MAX(E47:E53)</f>
        <v>320000000</v>
      </c>
      <c r="P41">
        <f>MAX(F47:F50)</f>
        <v>253000000</v>
      </c>
      <c r="Q41" s="42">
        <v>1</v>
      </c>
      <c r="R41" s="42"/>
      <c r="S41" t="s">
        <v>29</v>
      </c>
      <c r="T41" t="s">
        <v>31</v>
      </c>
      <c r="U41">
        <f>SUM(G47:G52)</f>
        <v>2173366666.666667</v>
      </c>
      <c r="W41" t="s">
        <v>31</v>
      </c>
      <c r="X41">
        <f t="shared" ref="X41:X54" si="11">P41</f>
        <v>253000000</v>
      </c>
      <c r="Z41" t="s">
        <v>32</v>
      </c>
    </row>
    <row r="42" spans="2:58" ht="16" x14ac:dyDescent="0.2">
      <c r="B42" t="s">
        <v>29</v>
      </c>
      <c r="C42" t="str">
        <f t="shared" si="9"/>
        <v>At1</v>
      </c>
      <c r="D42">
        <v>2</v>
      </c>
      <c r="E42">
        <f t="shared" si="10"/>
        <v>75000000</v>
      </c>
      <c r="F42">
        <f>(E43-E42)</f>
        <v>245000000</v>
      </c>
      <c r="G42">
        <f>((D44-D43)*(E44-E43))/2+(D44-D43)*E43</f>
        <v>915000000</v>
      </c>
      <c r="H42" t="s">
        <v>29</v>
      </c>
      <c r="I42" t="s">
        <v>31</v>
      </c>
      <c r="J42">
        <f>SUM(G54:G59)</f>
        <v>2764866666.666667</v>
      </c>
      <c r="M42" t="s">
        <v>31</v>
      </c>
      <c r="N42" s="42" t="s">
        <v>10</v>
      </c>
      <c r="O42" s="43">
        <f>MAX(E54:E60)</f>
        <v>340000000</v>
      </c>
      <c r="P42">
        <f>MAX(F54:F56)</f>
        <v>259000000</v>
      </c>
      <c r="Q42" s="42">
        <v>1</v>
      </c>
      <c r="R42" s="42"/>
      <c r="S42" t="s">
        <v>29</v>
      </c>
      <c r="T42" t="s">
        <v>31</v>
      </c>
      <c r="U42">
        <f>SUM(G54:G59)</f>
        <v>2764866666.666667</v>
      </c>
      <c r="W42" t="s">
        <v>31</v>
      </c>
      <c r="X42">
        <f t="shared" si="11"/>
        <v>259000000</v>
      </c>
      <c r="Z42" t="s">
        <v>36</v>
      </c>
      <c r="AA42">
        <f>LOG10(V48/V40)</f>
        <v>-0.11424595663264241</v>
      </c>
      <c r="AB42">
        <f>AA42*2</f>
        <v>-0.22849191326528481</v>
      </c>
      <c r="AC42" s="44" t="s">
        <v>148</v>
      </c>
      <c r="AD42">
        <f>LOG10(Y48/Y40)</f>
        <v>-0.14455332856911315</v>
      </c>
      <c r="AE42">
        <f>AD42*2</f>
        <v>-0.28910665713822631</v>
      </c>
      <c r="AF42" s="44">
        <v>6.83E-2</v>
      </c>
      <c r="AJ42" s="1" t="s">
        <v>28</v>
      </c>
      <c r="AK42" s="1" t="s">
        <v>27</v>
      </c>
      <c r="AL42" s="1" t="s">
        <v>26</v>
      </c>
      <c r="AM42" s="1" t="s">
        <v>80</v>
      </c>
      <c r="AN42" t="s">
        <v>81</v>
      </c>
      <c r="AP42" t="s">
        <v>34</v>
      </c>
      <c r="AQ42" t="s">
        <v>28</v>
      </c>
      <c r="AR42" t="s">
        <v>6</v>
      </c>
      <c r="AS42" t="s">
        <v>82</v>
      </c>
      <c r="AT42" t="s">
        <v>35</v>
      </c>
      <c r="AU42" s="68" t="s">
        <v>83</v>
      </c>
      <c r="AV42" s="68" t="s">
        <v>81</v>
      </c>
      <c r="AW42" t="s">
        <v>35</v>
      </c>
      <c r="AX42" t="s">
        <v>84</v>
      </c>
      <c r="AZ42" t="s">
        <v>6</v>
      </c>
      <c r="BA42" t="s">
        <v>85</v>
      </c>
      <c r="BB42" t="s">
        <v>86</v>
      </c>
      <c r="BC42" t="s">
        <v>87</v>
      </c>
      <c r="BE42" t="s">
        <v>35</v>
      </c>
      <c r="BF42" t="s">
        <v>84</v>
      </c>
    </row>
    <row r="43" spans="2:58" ht="16" x14ac:dyDescent="0.2">
      <c r="B43" t="s">
        <v>29</v>
      </c>
      <c r="C43" t="str">
        <f t="shared" si="9"/>
        <v>At1</v>
      </c>
      <c r="D43">
        <f>C$29</f>
        <v>3</v>
      </c>
      <c r="E43">
        <f t="shared" si="10"/>
        <v>320000000</v>
      </c>
      <c r="F43">
        <f>(E44-E43)</f>
        <v>-30000000</v>
      </c>
      <c r="G43">
        <f>((D44-D43)*(E44-E43))/2+(D44-D43)*E43</f>
        <v>915000000</v>
      </c>
      <c r="H43" t="s">
        <v>29</v>
      </c>
      <c r="I43" t="s">
        <v>31</v>
      </c>
      <c r="J43">
        <f>SUM(G61:G66)</f>
        <v>2326866666.666667</v>
      </c>
      <c r="M43" t="s">
        <v>31</v>
      </c>
      <c r="N43" s="42" t="s">
        <v>11</v>
      </c>
      <c r="O43" s="43">
        <f>MAX(E61:E67)</f>
        <v>340000000</v>
      </c>
      <c r="P43">
        <f>MAX(F61:F63)</f>
        <v>179000000</v>
      </c>
      <c r="Q43" s="42">
        <v>1</v>
      </c>
      <c r="R43" s="42"/>
      <c r="S43" t="s">
        <v>29</v>
      </c>
      <c r="T43" t="s">
        <v>31</v>
      </c>
      <c r="U43">
        <f>SUM(G61:G66)</f>
        <v>2326866666.666667</v>
      </c>
      <c r="W43" t="s">
        <v>31</v>
      </c>
      <c r="X43">
        <f t="shared" si="11"/>
        <v>179000000</v>
      </c>
      <c r="Z43" t="s">
        <v>37</v>
      </c>
      <c r="AA43">
        <f>LOG10(V52/V44)</f>
        <v>-3.3563486256325365E-3</v>
      </c>
      <c r="AB43">
        <f>AA43*2</f>
        <v>-6.7126972512650731E-3</v>
      </c>
      <c r="AC43" s="44">
        <v>0.96199999999999997</v>
      </c>
      <c r="AD43">
        <f>LOG10(Y52/Y44)</f>
        <v>9.697524687703421E-2</v>
      </c>
      <c r="AE43">
        <f>AD43*2</f>
        <v>0.19395049375406842</v>
      </c>
      <c r="AF43" s="44">
        <v>0.121</v>
      </c>
      <c r="AJ43" s="1" t="s">
        <v>31</v>
      </c>
      <c r="AK43" s="1" t="str">
        <f>$D$25</f>
        <v>11-MIX I</v>
      </c>
      <c r="AL43" s="1">
        <f>$C$27</f>
        <v>1</v>
      </c>
      <c r="AM43" s="1">
        <f>AL7</f>
        <v>7.5999999999999988</v>
      </c>
      <c r="AN43" t="e">
        <f>AM43/$P$5*100</f>
        <v>#VALUE!</v>
      </c>
      <c r="AP43" t="e">
        <f>((AL44-AL43)*(AN44-AN43))/2+(AL44-AL43)*AN43</f>
        <v>#VALUE!</v>
      </c>
      <c r="AQ43" t="s">
        <v>31</v>
      </c>
      <c r="AR43" t="s">
        <v>8</v>
      </c>
      <c r="AS43" t="e">
        <f>800-SUM(AP43:AP48)</f>
        <v>#VALUE!</v>
      </c>
      <c r="AT43" t="e">
        <f>AVERAGE(AS43:AS46)</f>
        <v>#VALUE!</v>
      </c>
      <c r="AU43" s="68" t="e">
        <f>AS43+$K$55</f>
        <v>#VALUE!</v>
      </c>
      <c r="AV43" s="68" t="e">
        <f>AU43/$K$56*100</f>
        <v>#VALUE!</v>
      </c>
      <c r="AW43" t="e">
        <f>AVERAGE(AS43:AS46)</f>
        <v>#VALUE!</v>
      </c>
      <c r="AX43" t="e">
        <f>_xlfn.STDEV.S(AS43:AS46)</f>
        <v>#VALUE!</v>
      </c>
      <c r="AZ43" t="s">
        <v>150</v>
      </c>
      <c r="BA43" t="e">
        <f>AT43+AT47</f>
        <v>#VALUE!</v>
      </c>
      <c r="BB43" t="e">
        <f>AT51</f>
        <v>#VALUE!</v>
      </c>
      <c r="BC43" t="e">
        <f>AX51</f>
        <v>#VALUE!</v>
      </c>
      <c r="BE43" t="e">
        <f>AVERAGE(AS43:AS46)</f>
        <v>#VALUE!</v>
      </c>
      <c r="BF43" t="e">
        <f>_xlfn.STDEV.S(AS43:AS46)</f>
        <v>#VALUE!</v>
      </c>
    </row>
    <row r="44" spans="2:58" ht="16" x14ac:dyDescent="0.2">
      <c r="B44" t="s">
        <v>29</v>
      </c>
      <c r="C44" t="str">
        <f t="shared" si="9"/>
        <v>At1</v>
      </c>
      <c r="D44">
        <f>C$30</f>
        <v>6</v>
      </c>
      <c r="E44">
        <f t="shared" si="10"/>
        <v>290000000</v>
      </c>
      <c r="G44">
        <f>((D45-D44)*(E45-E44))/2+(D45-D44)*E44</f>
        <v>355000000</v>
      </c>
      <c r="H44" t="s">
        <v>29</v>
      </c>
      <c r="I44" t="s">
        <v>32</v>
      </c>
      <c r="J44">
        <f>SUM(G68:G73)</f>
        <v>126333000</v>
      </c>
      <c r="K44">
        <f>AVERAGE(J44:J47)</f>
        <v>142576625</v>
      </c>
      <c r="M44" t="s">
        <v>32</v>
      </c>
      <c r="N44" s="42" t="s">
        <v>12</v>
      </c>
      <c r="O44" s="43">
        <f>MAX(E68:E75)</f>
        <v>21000000</v>
      </c>
      <c r="P44">
        <f>MAX(F68:F70)</f>
        <v>10978000</v>
      </c>
      <c r="Q44" s="42">
        <v>1</v>
      </c>
      <c r="R44" s="42"/>
      <c r="S44" t="s">
        <v>29</v>
      </c>
      <c r="T44" t="s">
        <v>32</v>
      </c>
      <c r="U44">
        <f>SUM(G68:G73)</f>
        <v>126333000</v>
      </c>
      <c r="V44">
        <f>AVERAGE(U44:U47)</f>
        <v>142576625</v>
      </c>
      <c r="W44" t="s">
        <v>32</v>
      </c>
      <c r="X44">
        <f t="shared" si="11"/>
        <v>10978000</v>
      </c>
      <c r="Y44">
        <f>AVERAGE(X44:X47)</f>
        <v>9985500</v>
      </c>
      <c r="AJ44" s="1" t="s">
        <v>31</v>
      </c>
      <c r="AK44" s="1" t="str">
        <f t="shared" ref="AK44:AK49" si="12">$D$25</f>
        <v>11-MIX I</v>
      </c>
      <c r="AL44" s="1">
        <f>$C$28</f>
        <v>2</v>
      </c>
      <c r="AM44" s="1">
        <f t="shared" ref="AM44:AM49" si="13">AL8</f>
        <v>7.4</v>
      </c>
      <c r="AN44" t="e">
        <f>AM44/$P$6*100</f>
        <v>#VALUE!</v>
      </c>
      <c r="AP44" t="e">
        <f>((AL45-AL44)*(AN45-AN44))/2+(AL45-AL44)*AN44</f>
        <v>#VALUE!</v>
      </c>
      <c r="AQ44" t="s">
        <v>31</v>
      </c>
      <c r="AR44" t="s">
        <v>9</v>
      </c>
      <c r="AS44" t="e">
        <f>800-SUM(AP50:AP55)</f>
        <v>#VALUE!</v>
      </c>
      <c r="AU44" s="68" t="e">
        <f>AS44+$K$55</f>
        <v>#VALUE!</v>
      </c>
      <c r="AV44" s="68" t="e">
        <f>AU44/$K$56*100</f>
        <v>#VALUE!</v>
      </c>
      <c r="BE44" t="e">
        <f>AVERAGE(AS47:AS50)</f>
        <v>#VALUE!</v>
      </c>
      <c r="BF44" t="e">
        <f>_xlfn.STDEV.S(AS47:AS50)</f>
        <v>#VALUE!</v>
      </c>
    </row>
    <row r="45" spans="2:58" ht="16" x14ac:dyDescent="0.2">
      <c r="B45" t="s">
        <v>29</v>
      </c>
      <c r="C45" t="str">
        <f t="shared" si="9"/>
        <v>At1</v>
      </c>
      <c r="D45">
        <f>C$31</f>
        <v>7</v>
      </c>
      <c r="E45">
        <f t="shared" si="10"/>
        <v>420000000</v>
      </c>
      <c r="G45">
        <f>((D46-D45)*(E46-E45))/2+(D46-D45)*E45</f>
        <v>350000000</v>
      </c>
      <c r="H45" t="s">
        <v>29</v>
      </c>
      <c r="I45" t="s">
        <v>32</v>
      </c>
      <c r="J45">
        <f>SUM(G75:G80)</f>
        <v>108831500</v>
      </c>
      <c r="M45" t="s">
        <v>32</v>
      </c>
      <c r="N45" s="42" t="s">
        <v>13</v>
      </c>
      <c r="O45" s="43">
        <f>MAX(E75:E81)</f>
        <v>13000000</v>
      </c>
      <c r="P45">
        <f>MAX(F75:F77)</f>
        <v>5979000</v>
      </c>
      <c r="Q45" s="42">
        <v>1</v>
      </c>
      <c r="R45" s="42"/>
      <c r="S45" t="s">
        <v>29</v>
      </c>
      <c r="T45" t="s">
        <v>32</v>
      </c>
      <c r="U45">
        <f>SUM(G75:G80)</f>
        <v>108831500</v>
      </c>
      <c r="W45" t="s">
        <v>32</v>
      </c>
      <c r="X45">
        <f t="shared" si="11"/>
        <v>5979000</v>
      </c>
      <c r="AJ45" s="1" t="s">
        <v>31</v>
      </c>
      <c r="AK45" s="1" t="str">
        <f t="shared" si="12"/>
        <v>11-MIX I</v>
      </c>
      <c r="AL45" s="1">
        <f>AK$29</f>
        <v>0</v>
      </c>
      <c r="AM45" s="1">
        <f t="shared" si="13"/>
        <v>7.3</v>
      </c>
      <c r="AN45">
        <f>AM45/$P$7*100</f>
        <v>30.416666666666664</v>
      </c>
      <c r="AP45">
        <f t="shared" ref="AP45:AP104" si="14">((AL46-AL45)*(AN46-AN45))/2+(AL46-AL45)*AN45</f>
        <v>90.208333333333343</v>
      </c>
      <c r="AQ45" t="s">
        <v>31</v>
      </c>
      <c r="AR45" t="s">
        <v>10</v>
      </c>
      <c r="AS45" t="e">
        <f>800-SUM(AP57:AP62)</f>
        <v>#VALUE!</v>
      </c>
      <c r="AU45" s="68" t="e">
        <f>AS45+$K$55</f>
        <v>#VALUE!</v>
      </c>
      <c r="AV45" s="68" t="e">
        <f>AU45/$K$56*100</f>
        <v>#VALUE!</v>
      </c>
      <c r="BE45" t="e">
        <f>AVERAGE(AS51:AS54)</f>
        <v>#VALUE!</v>
      </c>
      <c r="BF45" t="e">
        <f>_xlfn.STDEV.S(AS51:AS54)</f>
        <v>#VALUE!</v>
      </c>
    </row>
    <row r="46" spans="2:58" ht="16" x14ac:dyDescent="0.2">
      <c r="B46" t="s">
        <v>29</v>
      </c>
      <c r="C46" t="str">
        <f t="shared" si="9"/>
        <v>At1</v>
      </c>
      <c r="D46">
        <f>C$32</f>
        <v>8</v>
      </c>
      <c r="E46">
        <f t="shared" si="10"/>
        <v>280000000</v>
      </c>
      <c r="H46" t="s">
        <v>29</v>
      </c>
      <c r="I46" t="s">
        <v>32</v>
      </c>
      <c r="J46">
        <f>SUM(G82:G87)</f>
        <v>131322500</v>
      </c>
      <c r="M46" t="s">
        <v>32</v>
      </c>
      <c r="N46" s="42" t="s">
        <v>14</v>
      </c>
      <c r="O46" s="43">
        <f>MAX(E82:E88)</f>
        <v>24000000</v>
      </c>
      <c r="P46">
        <f>MAX(F82:F84)</f>
        <v>11985000</v>
      </c>
      <c r="Q46" s="42">
        <v>1</v>
      </c>
      <c r="S46" t="s">
        <v>29</v>
      </c>
      <c r="T46" t="s">
        <v>32</v>
      </c>
      <c r="U46">
        <f>SUM(G82:G87)</f>
        <v>131322500</v>
      </c>
      <c r="W46" t="s">
        <v>32</v>
      </c>
      <c r="X46">
        <f t="shared" si="11"/>
        <v>11985000</v>
      </c>
      <c r="AJ46" s="1" t="s">
        <v>31</v>
      </c>
      <c r="AK46" s="1" t="str">
        <f t="shared" si="12"/>
        <v>11-MIX I</v>
      </c>
      <c r="AL46" s="1">
        <f>AK$30</f>
        <v>1</v>
      </c>
      <c r="AM46" s="1">
        <f t="shared" si="13"/>
        <v>7.5</v>
      </c>
      <c r="AN46">
        <f>AM46/$P$8*100</f>
        <v>150</v>
      </c>
      <c r="AP46">
        <f t="shared" si="14"/>
        <v>84.516129032258064</v>
      </c>
      <c r="AQ46" t="s">
        <v>31</v>
      </c>
      <c r="AR46" t="s">
        <v>11</v>
      </c>
      <c r="AS46" t="e">
        <f>800-SUM(AP64:AP69)</f>
        <v>#VALUE!</v>
      </c>
      <c r="AU46" s="68" t="e">
        <f t="shared" ref="AU46:AU54" si="15">AS46+$K$55</f>
        <v>#VALUE!</v>
      </c>
      <c r="AV46" s="68" t="e">
        <f>AU46/$K$56*100</f>
        <v>#VALUE!</v>
      </c>
    </row>
    <row r="47" spans="2:58" ht="16" x14ac:dyDescent="0.2">
      <c r="B47" t="s">
        <v>29</v>
      </c>
      <c r="C47" t="str">
        <f>$E$24</f>
        <v>At2</v>
      </c>
      <c r="D47">
        <f>$C$26</f>
        <v>0</v>
      </c>
      <c r="E47">
        <f>E26</f>
        <v>1733333.3333333333</v>
      </c>
      <c r="F47">
        <f>(E48-E47)</f>
        <v>13266666.666666666</v>
      </c>
      <c r="G47">
        <f>((D48-D47)*(E48-E47))/2+(D48-D47)*E47</f>
        <v>8366666.666666666</v>
      </c>
      <c r="H47" t="s">
        <v>29</v>
      </c>
      <c r="I47" t="s">
        <v>32</v>
      </c>
      <c r="J47">
        <f>SUM(G89:G94)</f>
        <v>203819500</v>
      </c>
      <c r="M47" t="s">
        <v>32</v>
      </c>
      <c r="N47" s="42" t="s">
        <v>15</v>
      </c>
      <c r="O47" s="43">
        <f>MAX(E89:E95)</f>
        <v>27000000</v>
      </c>
      <c r="P47">
        <f>MAX(F89:F91)</f>
        <v>11000000</v>
      </c>
      <c r="Q47" s="42">
        <v>1</v>
      </c>
      <c r="S47" t="s">
        <v>29</v>
      </c>
      <c r="T47" t="s">
        <v>32</v>
      </c>
      <c r="U47">
        <f>SUM(G89:G94)</f>
        <v>203819500</v>
      </c>
      <c r="W47" t="s">
        <v>32</v>
      </c>
      <c r="X47">
        <f t="shared" si="11"/>
        <v>11000000</v>
      </c>
      <c r="AJ47" s="1" t="s">
        <v>31</v>
      </c>
      <c r="AK47" s="1" t="str">
        <f t="shared" si="12"/>
        <v>11-MIX I</v>
      </c>
      <c r="AL47" s="1">
        <f>AK$31</f>
        <v>2</v>
      </c>
      <c r="AM47" s="1">
        <f t="shared" si="13"/>
        <v>5.9</v>
      </c>
      <c r="AN47">
        <f>AM47/$P$9*100</f>
        <v>19.032258064516132</v>
      </c>
      <c r="AP47">
        <f t="shared" si="14"/>
        <v>289.51612903225811</v>
      </c>
      <c r="AQ47" t="s">
        <v>32</v>
      </c>
      <c r="AR47" t="s">
        <v>12</v>
      </c>
      <c r="AS47" t="e">
        <f>800-SUM(AP71:AP76)</f>
        <v>#VALUE!</v>
      </c>
      <c r="AT47" t="e">
        <f>AVERAGE(AS47:AS50)</f>
        <v>#VALUE!</v>
      </c>
      <c r="AU47" s="68" t="e">
        <f t="shared" si="15"/>
        <v>#VALUE!</v>
      </c>
      <c r="AV47" s="68" t="e">
        <f t="shared" ref="AV47:AV53" si="16">AU47/$K$56*100</f>
        <v>#VALUE!</v>
      </c>
      <c r="AW47" t="e">
        <f>AVERAGE(AS47:AS50)</f>
        <v>#VALUE!</v>
      </c>
      <c r="AX47" t="e">
        <f>_xlfn.STDEV.S(AS47:AS50)</f>
        <v>#VALUE!</v>
      </c>
    </row>
    <row r="48" spans="2:58" ht="16" x14ac:dyDescent="0.2">
      <c r="B48" t="s">
        <v>29</v>
      </c>
      <c r="C48" t="str">
        <f t="shared" ref="C48:C53" si="17">$E$24</f>
        <v>At2</v>
      </c>
      <c r="D48">
        <f>$C$27</f>
        <v>1</v>
      </c>
      <c r="E48">
        <f t="shared" ref="E48:E53" si="18">E27</f>
        <v>15000000</v>
      </c>
      <c r="F48">
        <f>(E49-E48)</f>
        <v>52000000</v>
      </c>
      <c r="G48">
        <f>((D50-D48)*(E50-E48))/2+(D50-D48)*E48</f>
        <v>335000000</v>
      </c>
      <c r="H48" t="s">
        <v>30</v>
      </c>
      <c r="I48" t="s">
        <v>36</v>
      </c>
      <c r="J48">
        <f>SUM(G96:G101)</f>
        <v>1897866666.6666667</v>
      </c>
      <c r="K48">
        <f>AVERAGE(J48:J51)</f>
        <v>1947866666.6666667</v>
      </c>
      <c r="M48" t="s">
        <v>36</v>
      </c>
      <c r="N48" s="42" t="s">
        <v>16</v>
      </c>
      <c r="O48" s="43">
        <f>MAX(E96:E102)</f>
        <v>250000000</v>
      </c>
      <c r="P48">
        <f>MAX(F96:F98)</f>
        <v>170000000</v>
      </c>
      <c r="Q48" s="42">
        <v>1</v>
      </c>
      <c r="S48" t="s">
        <v>30</v>
      </c>
      <c r="T48" t="s">
        <v>36</v>
      </c>
      <c r="U48">
        <f>SUM(G96:G101)</f>
        <v>1897866666.6666667</v>
      </c>
      <c r="V48">
        <f>AVERAGE(U48:U51)</f>
        <v>1947866666.6666667</v>
      </c>
      <c r="W48" t="s">
        <v>36</v>
      </c>
      <c r="X48">
        <f t="shared" si="11"/>
        <v>170000000</v>
      </c>
      <c r="Y48">
        <f>AVERAGE(X48:X51)</f>
        <v>167750000</v>
      </c>
      <c r="AJ48" s="1" t="s">
        <v>31</v>
      </c>
      <c r="AK48" s="1" t="str">
        <f t="shared" si="12"/>
        <v>11-MIX I</v>
      </c>
      <c r="AL48" s="1">
        <f>AK$32</f>
        <v>3</v>
      </c>
      <c r="AM48" s="1">
        <f t="shared" si="13"/>
        <v>5.6</v>
      </c>
      <c r="AN48">
        <f>AM48/$P$10*100</f>
        <v>560</v>
      </c>
      <c r="AP48">
        <f t="shared" si="14"/>
        <v>901.15384615384608</v>
      </c>
      <c r="AQ48" t="s">
        <v>32</v>
      </c>
      <c r="AR48" t="s">
        <v>13</v>
      </c>
      <c r="AS48" t="e">
        <f>800-SUM(AP78:AP83)</f>
        <v>#VALUE!</v>
      </c>
      <c r="AU48" s="68" t="e">
        <f>AS48+$K$55</f>
        <v>#VALUE!</v>
      </c>
      <c r="AV48" s="68" t="e">
        <f t="shared" si="16"/>
        <v>#VALUE!</v>
      </c>
    </row>
    <row r="49" spans="2:50" ht="16" x14ac:dyDescent="0.2">
      <c r="B49" t="s">
        <v>29</v>
      </c>
      <c r="C49" t="str">
        <f t="shared" si="17"/>
        <v>At2</v>
      </c>
      <c r="D49">
        <v>2</v>
      </c>
      <c r="E49">
        <f t="shared" si="18"/>
        <v>67000000</v>
      </c>
      <c r="F49">
        <f>(E50-E49)</f>
        <v>253000000</v>
      </c>
      <c r="G49">
        <f>((D51-D50)*(E51-E50))/2+(D51-D50)*E50</f>
        <v>690000000</v>
      </c>
      <c r="H49" t="s">
        <v>30</v>
      </c>
      <c r="I49" t="s">
        <v>36</v>
      </c>
      <c r="J49">
        <f>SUM(G103:G108)</f>
        <v>2260866666.666667</v>
      </c>
      <c r="M49" t="s">
        <v>36</v>
      </c>
      <c r="N49" s="42" t="s">
        <v>17</v>
      </c>
      <c r="O49" s="43">
        <f>MAX(E103:E109)</f>
        <v>300000000</v>
      </c>
      <c r="P49">
        <f>MAX(F103:F105)</f>
        <v>210000000</v>
      </c>
      <c r="Q49" s="42">
        <v>1</v>
      </c>
      <c r="S49" t="s">
        <v>30</v>
      </c>
      <c r="T49" t="s">
        <v>36</v>
      </c>
      <c r="U49">
        <f>SUM(G103:G108)</f>
        <v>2260866666.666667</v>
      </c>
      <c r="W49" t="s">
        <v>36</v>
      </c>
      <c r="X49">
        <f t="shared" si="11"/>
        <v>210000000</v>
      </c>
      <c r="AJ49" s="1" t="s">
        <v>31</v>
      </c>
      <c r="AK49" s="1" t="str">
        <f t="shared" si="12"/>
        <v>11-MIX I</v>
      </c>
      <c r="AL49" s="1">
        <f>AK$33</f>
        <v>6</v>
      </c>
      <c r="AM49" s="1">
        <f t="shared" si="13"/>
        <v>5.3</v>
      </c>
      <c r="AN49">
        <f>AM49/$P$11*100</f>
        <v>40.769230769230766</v>
      </c>
      <c r="AQ49" t="s">
        <v>32</v>
      </c>
      <c r="AR49" t="s">
        <v>14</v>
      </c>
      <c r="AS49" t="e">
        <f>800-SUM(AP85:AP90)</f>
        <v>#VALUE!</v>
      </c>
      <c r="AU49" s="68" t="e">
        <f t="shared" si="15"/>
        <v>#VALUE!</v>
      </c>
      <c r="AV49" s="68" t="e">
        <f t="shared" si="16"/>
        <v>#VALUE!</v>
      </c>
    </row>
    <row r="50" spans="2:50" ht="16" x14ac:dyDescent="0.2">
      <c r="B50" t="s">
        <v>29</v>
      </c>
      <c r="C50" t="str">
        <f t="shared" si="17"/>
        <v>At2</v>
      </c>
      <c r="D50">
        <f>C$29</f>
        <v>3</v>
      </c>
      <c r="E50">
        <f t="shared" si="18"/>
        <v>320000000</v>
      </c>
      <c r="F50">
        <f>(E51-E50)</f>
        <v>-180000000</v>
      </c>
      <c r="G50">
        <f>((D51-D50)*(E51-E50))/2+(D51-D50)*E50</f>
        <v>690000000</v>
      </c>
      <c r="H50" t="s">
        <v>30</v>
      </c>
      <c r="I50" t="s">
        <v>36</v>
      </c>
      <c r="J50">
        <f>SUM(G110:G115)</f>
        <v>1652866666.6666665</v>
      </c>
      <c r="M50" t="s">
        <v>36</v>
      </c>
      <c r="N50" s="42" t="s">
        <v>18</v>
      </c>
      <c r="O50" s="43">
        <f>MAX(E110:E116)</f>
        <v>270000000</v>
      </c>
      <c r="P50">
        <f>MAX(F110:F112)</f>
        <v>102000000</v>
      </c>
      <c r="Q50" s="42">
        <v>1</v>
      </c>
      <c r="S50" t="s">
        <v>30</v>
      </c>
      <c r="T50" t="s">
        <v>36</v>
      </c>
      <c r="U50">
        <f>SUM(G110:G115)</f>
        <v>1652866666.6666665</v>
      </c>
      <c r="W50" t="s">
        <v>36</v>
      </c>
      <c r="X50">
        <f t="shared" si="11"/>
        <v>102000000</v>
      </c>
      <c r="AJ50" s="1" t="s">
        <v>31</v>
      </c>
      <c r="AK50" s="1" t="str">
        <f>$E$25</f>
        <v>11-MIX II</v>
      </c>
      <c r="AL50" s="1">
        <f>$C$27</f>
        <v>1</v>
      </c>
      <c r="AM50" s="1" t="e">
        <f>AM7</f>
        <v>#DIV/0!</v>
      </c>
      <c r="AN50" t="e">
        <f>AM50/$P$5*100</f>
        <v>#DIV/0!</v>
      </c>
      <c r="AP50" t="e">
        <f t="shared" si="14"/>
        <v>#VALUE!</v>
      </c>
      <c r="AQ50" t="s">
        <v>32</v>
      </c>
      <c r="AR50" t="s">
        <v>15</v>
      </c>
      <c r="AS50" t="e">
        <f>800-SUM(AP92:AP97)</f>
        <v>#VALUE!</v>
      </c>
      <c r="AU50" s="68" t="e">
        <f t="shared" si="15"/>
        <v>#VALUE!</v>
      </c>
      <c r="AV50" s="68" t="e">
        <f t="shared" si="16"/>
        <v>#VALUE!</v>
      </c>
    </row>
    <row r="51" spans="2:50" ht="16" x14ac:dyDescent="0.2">
      <c r="B51" t="s">
        <v>29</v>
      </c>
      <c r="C51" t="str">
        <f t="shared" si="17"/>
        <v>At2</v>
      </c>
      <c r="D51">
        <f>C$30</f>
        <v>6</v>
      </c>
      <c r="E51">
        <f t="shared" si="18"/>
        <v>140000000</v>
      </c>
      <c r="G51">
        <f>((D52-D51)*(E52-E51))/2+(D52-D51)*E51</f>
        <v>200000000</v>
      </c>
      <c r="H51" t="s">
        <v>30</v>
      </c>
      <c r="I51" t="s">
        <v>36</v>
      </c>
      <c r="J51">
        <f>SUM(G117:G122)</f>
        <v>1979866666.6666667</v>
      </c>
      <c r="M51" t="s">
        <v>36</v>
      </c>
      <c r="N51" s="42" t="s">
        <v>19</v>
      </c>
      <c r="O51" s="43">
        <f>MAX(E117:E123)</f>
        <v>270000000</v>
      </c>
      <c r="P51">
        <f>MAX(F117:F119)</f>
        <v>189000000</v>
      </c>
      <c r="Q51" s="42">
        <v>1</v>
      </c>
      <c r="S51" t="s">
        <v>30</v>
      </c>
      <c r="T51" t="s">
        <v>36</v>
      </c>
      <c r="U51">
        <f>SUM(G117:G122)</f>
        <v>1979866666.6666667</v>
      </c>
      <c r="W51" t="s">
        <v>36</v>
      </c>
      <c r="X51">
        <f t="shared" si="11"/>
        <v>189000000</v>
      </c>
      <c r="AJ51" s="1" t="s">
        <v>31</v>
      </c>
      <c r="AK51" s="1" t="str">
        <f t="shared" ref="AK51:AK56" si="19">$E$25</f>
        <v>11-MIX II</v>
      </c>
      <c r="AL51" s="1">
        <f>$C$28</f>
        <v>2</v>
      </c>
      <c r="AM51" s="1">
        <f t="shared" ref="AM51:AM56" si="20">AM8</f>
        <v>7.5</v>
      </c>
      <c r="AN51" t="e">
        <f>AM51/$P$6*100</f>
        <v>#VALUE!</v>
      </c>
      <c r="AP51" t="e">
        <f t="shared" si="14"/>
        <v>#VALUE!</v>
      </c>
      <c r="AQ51" t="s">
        <v>89</v>
      </c>
      <c r="AR51" t="s">
        <v>90</v>
      </c>
      <c r="AS51" t="e">
        <f>800-SUM(AP99:AP104)</f>
        <v>#VALUE!</v>
      </c>
      <c r="AT51" t="e">
        <f>AVERAGE(AS51:AS54)</f>
        <v>#VALUE!</v>
      </c>
      <c r="AU51" s="68" t="e">
        <f t="shared" si="15"/>
        <v>#VALUE!</v>
      </c>
      <c r="AV51" s="68" t="e">
        <f t="shared" si="16"/>
        <v>#VALUE!</v>
      </c>
      <c r="AW51" t="e">
        <f>AVERAGE(AS51:AS54)</f>
        <v>#VALUE!</v>
      </c>
      <c r="AX51" t="e">
        <f>_xlfn.STDEV.S(AS51:AS54)</f>
        <v>#VALUE!</v>
      </c>
    </row>
    <row r="52" spans="2:50" ht="16" x14ac:dyDescent="0.2">
      <c r="B52" t="s">
        <v>29</v>
      </c>
      <c r="C52" t="str">
        <f t="shared" si="17"/>
        <v>At2</v>
      </c>
      <c r="D52">
        <f>C$31</f>
        <v>7</v>
      </c>
      <c r="E52">
        <f t="shared" si="18"/>
        <v>260000000</v>
      </c>
      <c r="G52">
        <f>((D53-D52)*(E53-E52))/2+(D53-D52)*E52</f>
        <v>250000000</v>
      </c>
      <c r="H52" t="s">
        <v>30</v>
      </c>
      <c r="I52" t="s">
        <v>37</v>
      </c>
      <c r="J52">
        <f>SUM(G124:G129)</f>
        <v>126646500</v>
      </c>
      <c r="K52">
        <f>AVERAGE(J52:J55)</f>
        <v>141479000</v>
      </c>
      <c r="M52" t="s">
        <v>37</v>
      </c>
      <c r="N52" s="42" t="s">
        <v>20</v>
      </c>
      <c r="O52" s="43">
        <f>MAX(E124:E130)</f>
        <v>18000000</v>
      </c>
      <c r="P52">
        <f>MAX(F124:F126)</f>
        <v>12969000</v>
      </c>
      <c r="Q52" s="42">
        <v>1</v>
      </c>
      <c r="S52" t="s">
        <v>30</v>
      </c>
      <c r="T52" t="s">
        <v>37</v>
      </c>
      <c r="U52">
        <f>SUM(G124:G129)</f>
        <v>126646500</v>
      </c>
      <c r="V52">
        <f>AVERAGE(U52:U55)</f>
        <v>141479000</v>
      </c>
      <c r="W52" t="s">
        <v>37</v>
      </c>
      <c r="X52">
        <f t="shared" si="11"/>
        <v>12969000</v>
      </c>
      <c r="Y52">
        <f>AVERAGE(X52:X55)</f>
        <v>12483750</v>
      </c>
      <c r="AJ52" s="1" t="s">
        <v>31</v>
      </c>
      <c r="AK52" s="1" t="str">
        <f t="shared" si="19"/>
        <v>11-MIX II</v>
      </c>
      <c r="AL52" s="1">
        <f>AK$29</f>
        <v>0</v>
      </c>
      <c r="AM52" s="1">
        <f t="shared" si="20"/>
        <v>7.5</v>
      </c>
      <c r="AN52">
        <f>AM52/$P$7*100</f>
        <v>31.25</v>
      </c>
      <c r="AP52">
        <f t="shared" si="14"/>
        <v>88.625</v>
      </c>
      <c r="AQ52" t="s">
        <v>89</v>
      </c>
      <c r="AR52" t="s">
        <v>91</v>
      </c>
      <c r="AS52" t="e">
        <f>800-SUM(AP106:AP111)</f>
        <v>#VALUE!</v>
      </c>
      <c r="AU52" s="68" t="e">
        <f t="shared" si="15"/>
        <v>#VALUE!</v>
      </c>
      <c r="AV52" s="68" t="e">
        <f t="shared" si="16"/>
        <v>#VALUE!</v>
      </c>
    </row>
    <row r="53" spans="2:50" ht="16" x14ac:dyDescent="0.2">
      <c r="B53" t="s">
        <v>29</v>
      </c>
      <c r="C53" t="str">
        <f t="shared" si="17"/>
        <v>At2</v>
      </c>
      <c r="D53">
        <f>C$32</f>
        <v>8</v>
      </c>
      <c r="E53">
        <f t="shared" si="18"/>
        <v>240000000</v>
      </c>
      <c r="H53" t="s">
        <v>30</v>
      </c>
      <c r="I53" t="s">
        <v>37</v>
      </c>
      <c r="J53">
        <f>SUM(G131:G136)</f>
        <v>157141500</v>
      </c>
      <c r="M53" t="s">
        <v>37</v>
      </c>
      <c r="N53" s="42" t="s">
        <v>21</v>
      </c>
      <c r="O53" s="43">
        <f>MAX(E131:E137)</f>
        <v>21000000</v>
      </c>
      <c r="P53">
        <f>MAX(F131:F133)</f>
        <v>12000000</v>
      </c>
      <c r="Q53" s="42">
        <v>1</v>
      </c>
      <c r="S53" t="s">
        <v>30</v>
      </c>
      <c r="T53" t="s">
        <v>37</v>
      </c>
      <c r="U53">
        <f>SUM(G131:G136)</f>
        <v>157141500</v>
      </c>
      <c r="W53" t="s">
        <v>37</v>
      </c>
      <c r="X53">
        <f t="shared" si="11"/>
        <v>12000000</v>
      </c>
      <c r="AJ53" s="1" t="s">
        <v>31</v>
      </c>
      <c r="AK53" s="1" t="str">
        <f t="shared" si="19"/>
        <v>11-MIX II</v>
      </c>
      <c r="AL53" s="1">
        <f>AK$30</f>
        <v>1</v>
      </c>
      <c r="AM53" s="1">
        <f t="shared" si="20"/>
        <v>7.3</v>
      </c>
      <c r="AN53">
        <f>AM53/$P$8*100</f>
        <v>146</v>
      </c>
      <c r="AP53">
        <f>((AL54-AL53)*(AN54-AN53))/2+(AL54-AL53)*AN53</f>
        <v>82.677419354838719</v>
      </c>
      <c r="AQ53" t="s">
        <v>89</v>
      </c>
      <c r="AR53" t="s">
        <v>92</v>
      </c>
      <c r="AS53" t="e">
        <f>800-SUM(AP113:AP118)</f>
        <v>#VALUE!</v>
      </c>
      <c r="AU53" s="68" t="e">
        <f t="shared" si="15"/>
        <v>#VALUE!</v>
      </c>
      <c r="AV53" s="68" t="e">
        <f t="shared" si="16"/>
        <v>#VALUE!</v>
      </c>
    </row>
    <row r="54" spans="2:50" ht="16" x14ac:dyDescent="0.2">
      <c r="B54" t="s">
        <v>29</v>
      </c>
      <c r="C54" t="str">
        <f>$F$24</f>
        <v>At3</v>
      </c>
      <c r="D54">
        <f>$C$26</f>
        <v>0</v>
      </c>
      <c r="E54">
        <f>F26</f>
        <v>1733333.3333333333</v>
      </c>
      <c r="F54">
        <f>(E55-E54)</f>
        <v>14266666.666666666</v>
      </c>
      <c r="G54">
        <f>((D55-D54)*(E55-E54))/2+(D55-D54)*E54</f>
        <v>8866666.666666666</v>
      </c>
      <c r="H54" t="s">
        <v>30</v>
      </c>
      <c r="I54" t="s">
        <v>37</v>
      </c>
      <c r="J54">
        <f>SUM(G138:G143)</f>
        <v>138201000</v>
      </c>
      <c r="M54" t="s">
        <v>37</v>
      </c>
      <c r="N54" s="42" t="s">
        <v>22</v>
      </c>
      <c r="O54" s="43">
        <f>MAX(E138:E144)</f>
        <v>23000000</v>
      </c>
      <c r="P54">
        <f>MAX(F138:F140)</f>
        <v>12966000</v>
      </c>
      <c r="Q54" s="42">
        <v>1</v>
      </c>
      <c r="S54" t="s">
        <v>30</v>
      </c>
      <c r="T54" t="s">
        <v>37</v>
      </c>
      <c r="U54">
        <f>SUM(G138:G143)</f>
        <v>138201000</v>
      </c>
      <c r="W54" t="s">
        <v>37</v>
      </c>
      <c r="X54">
        <f t="shared" si="11"/>
        <v>12966000</v>
      </c>
      <c r="AJ54" s="1" t="s">
        <v>31</v>
      </c>
      <c r="AK54" s="1" t="str">
        <f t="shared" si="19"/>
        <v>11-MIX II</v>
      </c>
      <c r="AL54" s="1">
        <f>AK$31</f>
        <v>2</v>
      </c>
      <c r="AM54" s="1">
        <f t="shared" si="20"/>
        <v>6</v>
      </c>
      <c r="AN54">
        <f>AM54/$P$9*100</f>
        <v>19.35483870967742</v>
      </c>
      <c r="AP54">
        <f t="shared" si="14"/>
        <v>299.67741935483872</v>
      </c>
      <c r="AQ54" t="s">
        <v>89</v>
      </c>
      <c r="AR54" t="s">
        <v>93</v>
      </c>
      <c r="AS54" t="e">
        <f>800-SUM(AP120:AP125)</f>
        <v>#VALUE!</v>
      </c>
      <c r="AU54" s="68" t="e">
        <f t="shared" si="15"/>
        <v>#VALUE!</v>
      </c>
      <c r="AV54" s="68" t="e">
        <f>AU54/$K$56*100</f>
        <v>#VALUE!</v>
      </c>
    </row>
    <row r="55" spans="2:50" ht="16" x14ac:dyDescent="0.2">
      <c r="B55" t="s">
        <v>29</v>
      </c>
      <c r="C55" t="str">
        <f t="shared" ref="C55:C60" si="21">$F$24</f>
        <v>At3</v>
      </c>
      <c r="D55">
        <f>$C$27</f>
        <v>1</v>
      </c>
      <c r="E55">
        <f t="shared" ref="E55:E60" si="22">F27</f>
        <v>16000000</v>
      </c>
      <c r="F55">
        <f>(E56-E55)</f>
        <v>65000000</v>
      </c>
      <c r="G55">
        <f>((D57-D55)*(E57-E55))/2+(D57-D55)*E55</f>
        <v>356000000</v>
      </c>
      <c r="H55" t="s">
        <v>30</v>
      </c>
      <c r="I55" t="s">
        <v>37</v>
      </c>
      <c r="J55">
        <f>SUM(G145:G150)</f>
        <v>143927000</v>
      </c>
      <c r="M55" t="s">
        <v>37</v>
      </c>
      <c r="N55" s="42" t="s">
        <v>23</v>
      </c>
      <c r="O55" s="43">
        <f>MAX(E145:E151)</f>
        <v>20000000</v>
      </c>
      <c r="P55">
        <f>MAX(F145:F147)</f>
        <v>12000000</v>
      </c>
      <c r="Q55" s="42">
        <v>1</v>
      </c>
      <c r="S55" t="s">
        <v>30</v>
      </c>
      <c r="T55" t="s">
        <v>37</v>
      </c>
      <c r="U55">
        <f>SUM(G145:G150)</f>
        <v>143927000</v>
      </c>
      <c r="W55" t="s">
        <v>37</v>
      </c>
      <c r="X55">
        <f>P55</f>
        <v>12000000</v>
      </c>
      <c r="AJ55" s="1" t="s">
        <v>31</v>
      </c>
      <c r="AK55" s="1" t="str">
        <f t="shared" si="19"/>
        <v>11-MIX II</v>
      </c>
      <c r="AL55" s="1">
        <f>AK$32</f>
        <v>3</v>
      </c>
      <c r="AM55" s="1">
        <f t="shared" si="20"/>
        <v>5.8</v>
      </c>
      <c r="AN55">
        <f>AM55/$P$10*100</f>
        <v>580</v>
      </c>
      <c r="AP55">
        <f t="shared" si="14"/>
        <v>933.46153846153834</v>
      </c>
      <c r="AQ55" t="s">
        <v>147</v>
      </c>
      <c r="AR55" t="s">
        <v>147</v>
      </c>
      <c r="AS55" t="e">
        <f>AT43+AT47</f>
        <v>#VALUE!</v>
      </c>
    </row>
    <row r="56" spans="2:50" ht="16" x14ac:dyDescent="0.2">
      <c r="B56" t="s">
        <v>29</v>
      </c>
      <c r="C56" t="str">
        <f t="shared" si="21"/>
        <v>At3</v>
      </c>
      <c r="D56">
        <v>2</v>
      </c>
      <c r="E56">
        <f t="shared" si="22"/>
        <v>81000000</v>
      </c>
      <c r="F56">
        <f>(E57-E56)</f>
        <v>259000000</v>
      </c>
      <c r="G56">
        <f>((D58-D57)*(E58-E57))/2+(D58-D57)*E57</f>
        <v>930000000</v>
      </c>
      <c r="N56" s="42"/>
      <c r="AJ56" s="1" t="s">
        <v>31</v>
      </c>
      <c r="AK56" s="1" t="str">
        <f t="shared" si="19"/>
        <v>11-MIX II</v>
      </c>
      <c r="AL56" s="1">
        <f>AK$33</f>
        <v>6</v>
      </c>
      <c r="AM56" s="1">
        <f t="shared" si="20"/>
        <v>5.5</v>
      </c>
      <c r="AN56">
        <f>AM56/$P$11*100</f>
        <v>42.307692307692307</v>
      </c>
    </row>
    <row r="57" spans="2:50" ht="16" x14ac:dyDescent="0.2">
      <c r="B57" t="s">
        <v>29</v>
      </c>
      <c r="C57" t="str">
        <f t="shared" si="21"/>
        <v>At3</v>
      </c>
      <c r="D57">
        <f>C$29</f>
        <v>3</v>
      </c>
      <c r="E57">
        <f t="shared" si="22"/>
        <v>340000000</v>
      </c>
      <c r="F57">
        <f>(E58-E57)</f>
        <v>-60000000</v>
      </c>
      <c r="G57">
        <f>((D58-D57)*(E58-E57))/2+(D58-D57)*E57</f>
        <v>930000000</v>
      </c>
      <c r="N57" s="42"/>
      <c r="AJ57" s="1" t="s">
        <v>31</v>
      </c>
      <c r="AK57" s="1" t="str">
        <f>$F$25</f>
        <v>11-MIX III</v>
      </c>
      <c r="AL57" s="1">
        <f>$C$27</f>
        <v>1</v>
      </c>
      <c r="AM57" s="1" t="e">
        <f>AN7</f>
        <v>#DIV/0!</v>
      </c>
      <c r="AN57" t="e">
        <f>AM57/$P$5*100</f>
        <v>#DIV/0!</v>
      </c>
      <c r="AP57" t="e">
        <f t="shared" si="14"/>
        <v>#VALUE!</v>
      </c>
      <c r="AR57" t="s">
        <v>94</v>
      </c>
      <c r="AS57" t="e">
        <f>MIN(AS43:AS54)</f>
        <v>#VALUE!</v>
      </c>
    </row>
    <row r="58" spans="2:50" ht="16" x14ac:dyDescent="0.2">
      <c r="B58" t="s">
        <v>29</v>
      </c>
      <c r="C58" t="str">
        <f t="shared" si="21"/>
        <v>At3</v>
      </c>
      <c r="D58">
        <f>C$30</f>
        <v>6</v>
      </c>
      <c r="E58">
        <f t="shared" si="22"/>
        <v>280000000</v>
      </c>
      <c r="G58">
        <f>((D59-D58)*(E59-E58))/2+(D59-D58)*E58</f>
        <v>255000000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J58" s="1" t="s">
        <v>31</v>
      </c>
      <c r="AK58" s="1" t="str">
        <f t="shared" ref="AK58:AK63" si="23">$F$25</f>
        <v>11-MIX III</v>
      </c>
      <c r="AL58" s="1">
        <f>$C$28</f>
        <v>2</v>
      </c>
      <c r="AM58" s="1">
        <f t="shared" ref="AM58:AM63" si="24">AN8</f>
        <v>7.4</v>
      </c>
      <c r="AN58" t="e">
        <f>AM58/$P$6*100</f>
        <v>#VALUE!</v>
      </c>
      <c r="AP58" t="e">
        <f t="shared" si="14"/>
        <v>#VALUE!</v>
      </c>
      <c r="AR58" t="s">
        <v>95</v>
      </c>
      <c r="AS58" t="e">
        <f>MAX(AU43:AU54)</f>
        <v>#VALUE!</v>
      </c>
    </row>
    <row r="59" spans="2:50" ht="16" x14ac:dyDescent="0.2">
      <c r="B59" t="s">
        <v>29</v>
      </c>
      <c r="C59" t="str">
        <f t="shared" si="21"/>
        <v>At3</v>
      </c>
      <c r="D59">
        <f>C$31</f>
        <v>7</v>
      </c>
      <c r="E59">
        <f t="shared" si="22"/>
        <v>230000000</v>
      </c>
      <c r="G59">
        <f>((D60-D59)*(E60-E59))/2+(D60-D59)*E59</f>
        <v>285000000</v>
      </c>
      <c r="H59" s="43" t="s">
        <v>142</v>
      </c>
      <c r="I59" s="43" t="s">
        <v>38</v>
      </c>
      <c r="J59" s="63" t="s">
        <v>143</v>
      </c>
      <c r="K59" s="42"/>
      <c r="N59" s="42"/>
      <c r="AJ59" s="1" t="s">
        <v>31</v>
      </c>
      <c r="AK59" s="1" t="str">
        <f t="shared" si="23"/>
        <v>11-MIX III</v>
      </c>
      <c r="AL59" s="1">
        <f>AK$29</f>
        <v>0</v>
      </c>
      <c r="AM59" s="1">
        <f t="shared" si="24"/>
        <v>7.5</v>
      </c>
      <c r="AN59">
        <f>AM59/$P$7*100</f>
        <v>31.25</v>
      </c>
      <c r="AP59">
        <f t="shared" si="14"/>
        <v>88.625</v>
      </c>
    </row>
    <row r="60" spans="2:50" ht="16" x14ac:dyDescent="0.2">
      <c r="B60" t="s">
        <v>29</v>
      </c>
      <c r="C60" t="str">
        <f t="shared" si="21"/>
        <v>At3</v>
      </c>
      <c r="D60">
        <f>C$32</f>
        <v>8</v>
      </c>
      <c r="E60">
        <f t="shared" si="22"/>
        <v>340000000</v>
      </c>
      <c r="H60" s="43" t="s">
        <v>38</v>
      </c>
      <c r="I60" s="43" t="s">
        <v>142</v>
      </c>
      <c r="J60" s="42"/>
      <c r="K60" s="42"/>
      <c r="L60" s="42"/>
      <c r="N60" s="42"/>
      <c r="AJ60" s="1" t="s">
        <v>31</v>
      </c>
      <c r="AK60" s="1" t="str">
        <f t="shared" si="23"/>
        <v>11-MIX III</v>
      </c>
      <c r="AL60" s="1">
        <f>AK$30</f>
        <v>1</v>
      </c>
      <c r="AM60" s="1">
        <f t="shared" si="24"/>
        <v>7.3</v>
      </c>
      <c r="AN60">
        <f>AM60/$P$8*100</f>
        <v>146</v>
      </c>
      <c r="AP60">
        <f t="shared" si="14"/>
        <v>82.677419354838719</v>
      </c>
    </row>
    <row r="61" spans="2:50" ht="16" x14ac:dyDescent="0.2">
      <c r="B61" t="s">
        <v>29</v>
      </c>
      <c r="C61" t="str">
        <f>$G$24</f>
        <v>At4</v>
      </c>
      <c r="D61">
        <f>$C$26</f>
        <v>0</v>
      </c>
      <c r="E61">
        <f>G26</f>
        <v>1733333.3333333333</v>
      </c>
      <c r="F61">
        <f>(E62-E61)</f>
        <v>12266666.666666666</v>
      </c>
      <c r="G61">
        <f>((D62-D61)*(E62-E61))/2+(D62-D61)*E61</f>
        <v>7866666.666666666</v>
      </c>
      <c r="N61" s="42"/>
      <c r="AJ61" s="1" t="s">
        <v>31</v>
      </c>
      <c r="AK61" s="1" t="str">
        <f t="shared" si="23"/>
        <v>11-MIX III</v>
      </c>
      <c r="AL61" s="1">
        <f>AK$31</f>
        <v>2</v>
      </c>
      <c r="AM61" s="1">
        <f t="shared" si="24"/>
        <v>6</v>
      </c>
      <c r="AN61">
        <f>AM61/$P$9*100</f>
        <v>19.35483870967742</v>
      </c>
      <c r="AP61">
        <f t="shared" si="14"/>
        <v>294.67741935483872</v>
      </c>
    </row>
    <row r="62" spans="2:50" ht="16" x14ac:dyDescent="0.2">
      <c r="B62" t="s">
        <v>29</v>
      </c>
      <c r="C62" t="str">
        <f t="shared" ref="C62:C67" si="25">$G$24</f>
        <v>At4</v>
      </c>
      <c r="D62">
        <f>$C$27</f>
        <v>1</v>
      </c>
      <c r="E62">
        <f t="shared" ref="E62:E67" si="26">G27</f>
        <v>14000000</v>
      </c>
      <c r="F62">
        <f>(E63-E62)</f>
        <v>87000000</v>
      </c>
      <c r="G62">
        <f>((D64-D62)*(E64-E62))/2+(D64-D62)*E62</f>
        <v>294000000</v>
      </c>
      <c r="N62" s="42"/>
      <c r="AJ62" s="1" t="s">
        <v>31</v>
      </c>
      <c r="AK62" s="1" t="str">
        <f t="shared" si="23"/>
        <v>11-MIX III</v>
      </c>
      <c r="AL62" s="1">
        <f>AK$32</f>
        <v>3</v>
      </c>
      <c r="AM62" s="1">
        <f t="shared" si="24"/>
        <v>5.7</v>
      </c>
      <c r="AN62">
        <f>AM62/$P$10*100</f>
        <v>570</v>
      </c>
      <c r="AP62">
        <f t="shared" si="14"/>
        <v>917.30769230769238</v>
      </c>
    </row>
    <row r="63" spans="2:50" ht="16" x14ac:dyDescent="0.2">
      <c r="B63" t="s">
        <v>29</v>
      </c>
      <c r="C63" t="str">
        <f t="shared" si="25"/>
        <v>At4</v>
      </c>
      <c r="D63">
        <v>2</v>
      </c>
      <c r="E63">
        <f t="shared" si="26"/>
        <v>101000000</v>
      </c>
      <c r="F63">
        <f>(E64-E63)</f>
        <v>179000000</v>
      </c>
      <c r="G63">
        <f>((D65-D64)*(E65-E64))/2+(D65-D64)*E64</f>
        <v>720000000</v>
      </c>
      <c r="N63" s="42"/>
      <c r="AJ63" s="1" t="s">
        <v>31</v>
      </c>
      <c r="AK63" s="1" t="str">
        <f t="shared" si="23"/>
        <v>11-MIX III</v>
      </c>
      <c r="AL63" s="1">
        <f>AK$33</f>
        <v>6</v>
      </c>
      <c r="AM63" s="1">
        <f t="shared" si="24"/>
        <v>5.4</v>
      </c>
      <c r="AN63">
        <f>AM63/$P$11*100</f>
        <v>41.53846153846154</v>
      </c>
    </row>
    <row r="64" spans="2:50" ht="16" x14ac:dyDescent="0.2">
      <c r="B64" t="s">
        <v>29</v>
      </c>
      <c r="C64" t="str">
        <f t="shared" si="25"/>
        <v>At4</v>
      </c>
      <c r="D64">
        <f>C$29</f>
        <v>3</v>
      </c>
      <c r="E64">
        <f t="shared" si="26"/>
        <v>280000000</v>
      </c>
      <c r="F64">
        <f>(E65-E64)</f>
        <v>-80000000</v>
      </c>
      <c r="G64">
        <f>((D65-D64)*(E65-E64))/2+(D65-D64)*E64</f>
        <v>720000000</v>
      </c>
      <c r="N64" s="42"/>
      <c r="AJ64" s="1" t="s">
        <v>31</v>
      </c>
      <c r="AK64" s="1" t="str">
        <f>$G$25</f>
        <v>11-MIX IV</v>
      </c>
      <c r="AL64" s="1">
        <f>$C$27</f>
        <v>1</v>
      </c>
      <c r="AM64" s="1" t="e">
        <f>AO7</f>
        <v>#DIV/0!</v>
      </c>
      <c r="AN64" t="e">
        <f>AM64/$P$5*100</f>
        <v>#DIV/0!</v>
      </c>
      <c r="AP64" t="e">
        <f t="shared" si="14"/>
        <v>#VALUE!</v>
      </c>
    </row>
    <row r="65" spans="2:42" ht="16" x14ac:dyDescent="0.2">
      <c r="B65" t="s">
        <v>29</v>
      </c>
      <c r="C65" t="str">
        <f t="shared" si="25"/>
        <v>At4</v>
      </c>
      <c r="D65">
        <f>C$30</f>
        <v>6</v>
      </c>
      <c r="E65">
        <f t="shared" si="26"/>
        <v>200000000</v>
      </c>
      <c r="G65">
        <f>((D66-D65)*(E66-E65))/2+(D66-D65)*E65</f>
        <v>270000000</v>
      </c>
      <c r="N65" s="42"/>
      <c r="AJ65" s="1" t="s">
        <v>31</v>
      </c>
      <c r="AK65" s="1" t="str">
        <f t="shared" ref="AK65:AK70" si="27">$G$25</f>
        <v>11-MIX IV</v>
      </c>
      <c r="AL65" s="1">
        <f>$C$28</f>
        <v>2</v>
      </c>
      <c r="AM65" s="1">
        <f t="shared" ref="AM65:AM70" si="28">AO8</f>
        <v>7.7</v>
      </c>
      <c r="AN65" t="e">
        <f>AM65/$P$6*100</f>
        <v>#VALUE!</v>
      </c>
      <c r="AP65" t="e">
        <f t="shared" si="14"/>
        <v>#VALUE!</v>
      </c>
    </row>
    <row r="66" spans="2:42" ht="16" x14ac:dyDescent="0.2">
      <c r="B66" t="s">
        <v>29</v>
      </c>
      <c r="C66" t="str">
        <f t="shared" si="25"/>
        <v>At4</v>
      </c>
      <c r="D66">
        <f>C$31</f>
        <v>7</v>
      </c>
      <c r="E66">
        <f t="shared" si="26"/>
        <v>340000000</v>
      </c>
      <c r="G66">
        <f>((D67-D66)*(E67-E66))/2+(D67-D66)*E66</f>
        <v>315000000</v>
      </c>
      <c r="N66" s="42"/>
      <c r="AJ66" s="1" t="s">
        <v>31</v>
      </c>
      <c r="AK66" s="1" t="str">
        <f t="shared" si="27"/>
        <v>11-MIX IV</v>
      </c>
      <c r="AL66" s="1">
        <f>AK$29</f>
        <v>0</v>
      </c>
      <c r="AM66" s="1">
        <f t="shared" si="28"/>
        <v>7</v>
      </c>
      <c r="AN66">
        <f>AM66/$P$7*100</f>
        <v>29.166666666666668</v>
      </c>
      <c r="AP66">
        <f t="shared" si="14"/>
        <v>86.583333333333329</v>
      </c>
    </row>
    <row r="67" spans="2:42" ht="16" x14ac:dyDescent="0.2">
      <c r="B67" t="s">
        <v>29</v>
      </c>
      <c r="C67" t="str">
        <f t="shared" si="25"/>
        <v>At4</v>
      </c>
      <c r="D67">
        <f>C$32</f>
        <v>8</v>
      </c>
      <c r="E67">
        <f t="shared" si="26"/>
        <v>290000000</v>
      </c>
      <c r="N67" s="42"/>
      <c r="AJ67" s="1" t="s">
        <v>31</v>
      </c>
      <c r="AK67" s="1" t="str">
        <f t="shared" si="27"/>
        <v>11-MIX IV</v>
      </c>
      <c r="AL67" s="1">
        <f>AK$30</f>
        <v>1</v>
      </c>
      <c r="AM67" s="1">
        <f t="shared" si="28"/>
        <v>7.2</v>
      </c>
      <c r="AN67">
        <f>AM67/$P$8*100</f>
        <v>144</v>
      </c>
      <c r="AP67">
        <f>((AL68-AL67)*(AN68-AN67))/2+(AL68-AL67)*AN67</f>
        <v>81.354838709677423</v>
      </c>
    </row>
    <row r="68" spans="2:42" ht="16" x14ac:dyDescent="0.2">
      <c r="B68" t="s">
        <v>29</v>
      </c>
      <c r="C68" t="str">
        <f t="shared" ref="C68:C74" si="29">$H$24</f>
        <v>Ct1</v>
      </c>
      <c r="D68">
        <f>$C$26</f>
        <v>0</v>
      </c>
      <c r="E68">
        <f>H26</f>
        <v>1600000</v>
      </c>
      <c r="F68">
        <f>(E69-E68)</f>
        <v>-1578000</v>
      </c>
      <c r="G68">
        <f>((D69-D68)*(E69-E68))/2+(D69-D68)*E68</f>
        <v>811000</v>
      </c>
      <c r="N68" s="42"/>
      <c r="AJ68" s="1" t="s">
        <v>31</v>
      </c>
      <c r="AK68" s="1" t="str">
        <f t="shared" si="27"/>
        <v>11-MIX IV</v>
      </c>
      <c r="AL68" s="1">
        <f>AK$31</f>
        <v>2</v>
      </c>
      <c r="AM68" s="1">
        <f t="shared" si="28"/>
        <v>5.8</v>
      </c>
      <c r="AN68">
        <f>AM68/$P$9*100</f>
        <v>18.70967741935484</v>
      </c>
      <c r="AP68">
        <f t="shared" si="14"/>
        <v>289.35483870967738</v>
      </c>
    </row>
    <row r="69" spans="2:42" x14ac:dyDescent="0.2">
      <c r="B69" t="s">
        <v>29</v>
      </c>
      <c r="C69" t="str">
        <f t="shared" si="29"/>
        <v>Ct1</v>
      </c>
      <c r="D69">
        <f>$C$27</f>
        <v>1</v>
      </c>
      <c r="E69">
        <f t="shared" ref="E69:E74" si="30">H27</f>
        <v>22000</v>
      </c>
      <c r="F69">
        <f>(E70-E69)</f>
        <v>10978000</v>
      </c>
      <c r="G69">
        <f>((D71-D69)*(E71-E69))/2+(D71-D69)*E69</f>
        <v>9022000</v>
      </c>
      <c r="AJ69" s="1" t="s">
        <v>31</v>
      </c>
      <c r="AK69" s="1" t="str">
        <f t="shared" si="27"/>
        <v>11-MIX IV</v>
      </c>
      <c r="AL69" s="1">
        <f>AK$32</f>
        <v>3</v>
      </c>
      <c r="AM69" s="1">
        <f t="shared" si="28"/>
        <v>5.6</v>
      </c>
      <c r="AN69">
        <f>AM69/$P$10*100</f>
        <v>560</v>
      </c>
      <c r="AP69">
        <f t="shared" si="14"/>
        <v>901.15384615384608</v>
      </c>
    </row>
    <row r="70" spans="2:42" x14ac:dyDescent="0.2">
      <c r="B70" t="s">
        <v>29</v>
      </c>
      <c r="C70" t="str">
        <f t="shared" si="29"/>
        <v>Ct1</v>
      </c>
      <c r="D70">
        <v>2</v>
      </c>
      <c r="E70">
        <f t="shared" si="30"/>
        <v>11000000</v>
      </c>
      <c r="F70">
        <f>(E71-E70)</f>
        <v>-2000000</v>
      </c>
      <c r="G70">
        <f>((D72-D71)*(E72-E71))/2+(D72-D71)*E71</f>
        <v>40500000</v>
      </c>
      <c r="AJ70" s="1" t="s">
        <v>31</v>
      </c>
      <c r="AK70" s="1" t="str">
        <f t="shared" si="27"/>
        <v>11-MIX IV</v>
      </c>
      <c r="AL70" s="1">
        <f>AK$33</f>
        <v>6</v>
      </c>
      <c r="AM70" s="1">
        <f t="shared" si="28"/>
        <v>5.3</v>
      </c>
      <c r="AN70">
        <f>AM70/$P$11*100</f>
        <v>40.769230769230766</v>
      </c>
    </row>
    <row r="71" spans="2:42" x14ac:dyDescent="0.2">
      <c r="B71" t="s">
        <v>29</v>
      </c>
      <c r="C71" t="str">
        <f t="shared" si="29"/>
        <v>Ct1</v>
      </c>
      <c r="D71">
        <f>C$29</f>
        <v>3</v>
      </c>
      <c r="E71">
        <f t="shared" si="30"/>
        <v>9000000</v>
      </c>
      <c r="F71">
        <f>(E72-E71)</f>
        <v>9000000</v>
      </c>
      <c r="G71">
        <f>((D72-D71)*(E72-E71))/2+(D72-D71)*E71</f>
        <v>40500000</v>
      </c>
      <c r="AJ71" s="1" t="s">
        <v>32</v>
      </c>
      <c r="AK71" s="1" t="str">
        <f t="shared" ref="AK71:AK77" si="31">$H$25</f>
        <v>21-MIX I</v>
      </c>
      <c r="AL71" s="1">
        <f>$C$27</f>
        <v>1</v>
      </c>
      <c r="AM71" s="1" t="e">
        <f>AP7</f>
        <v>#DIV/0!</v>
      </c>
      <c r="AN71" t="e">
        <f>AM71/$P$5*100</f>
        <v>#DIV/0!</v>
      </c>
      <c r="AP71" t="e">
        <f>((AL72-AL71)*(AN72-AN71))/2+(AL72-AL71)*AN71</f>
        <v>#VALUE!</v>
      </c>
    </row>
    <row r="72" spans="2:42" x14ac:dyDescent="0.2">
      <c r="B72" t="s">
        <v>29</v>
      </c>
      <c r="C72" t="str">
        <f t="shared" si="29"/>
        <v>Ct1</v>
      </c>
      <c r="D72">
        <f>C$30</f>
        <v>6</v>
      </c>
      <c r="E72">
        <f t="shared" si="30"/>
        <v>18000000</v>
      </c>
      <c r="G72">
        <f>((D73-D72)*(E73-E72))/2+(D73-D72)*E72</f>
        <v>17000000</v>
      </c>
      <c r="AJ72" s="1" t="s">
        <v>32</v>
      </c>
      <c r="AK72" s="1" t="str">
        <f t="shared" si="31"/>
        <v>21-MIX I</v>
      </c>
      <c r="AL72" s="1">
        <f>$C$28</f>
        <v>2</v>
      </c>
      <c r="AM72" s="1">
        <f t="shared" ref="AM72:AM77" si="32">AP8</f>
        <v>7.4</v>
      </c>
      <c r="AN72" t="e">
        <f>AM72/$P$6*100</f>
        <v>#VALUE!</v>
      </c>
      <c r="AP72" t="e">
        <f t="shared" si="14"/>
        <v>#VALUE!</v>
      </c>
    </row>
    <row r="73" spans="2:42" x14ac:dyDescent="0.2">
      <c r="B73" t="s">
        <v>29</v>
      </c>
      <c r="C73" t="str">
        <f t="shared" si="29"/>
        <v>Ct1</v>
      </c>
      <c r="D73">
        <f>C$31</f>
        <v>7</v>
      </c>
      <c r="E73">
        <f t="shared" si="30"/>
        <v>16000000</v>
      </c>
      <c r="G73">
        <f>((D74-D73)*(E74-E73))/2+(D74-D73)*E73</f>
        <v>18500000</v>
      </c>
      <c r="AJ73" s="1" t="s">
        <v>32</v>
      </c>
      <c r="AK73" s="1" t="str">
        <f t="shared" si="31"/>
        <v>21-MIX I</v>
      </c>
      <c r="AL73" s="1">
        <f>AK$29</f>
        <v>0</v>
      </c>
      <c r="AM73" s="1">
        <f t="shared" si="32"/>
        <v>7.2</v>
      </c>
      <c r="AN73">
        <f>AM73/$P$7*100</f>
        <v>30</v>
      </c>
      <c r="AP73">
        <f t="shared" si="14"/>
        <v>89</v>
      </c>
    </row>
    <row r="74" spans="2:42" x14ac:dyDescent="0.2">
      <c r="B74" t="s">
        <v>29</v>
      </c>
      <c r="C74" t="str">
        <f t="shared" si="29"/>
        <v>Ct1</v>
      </c>
      <c r="D74">
        <f>C$32</f>
        <v>8</v>
      </c>
      <c r="E74">
        <f t="shared" si="30"/>
        <v>21000000</v>
      </c>
      <c r="AJ74" s="1" t="s">
        <v>32</v>
      </c>
      <c r="AK74" s="1" t="str">
        <f t="shared" si="31"/>
        <v>21-MIX I</v>
      </c>
      <c r="AL74" s="1">
        <f>AK$30</f>
        <v>1</v>
      </c>
      <c r="AM74" s="1">
        <f t="shared" si="32"/>
        <v>7.4</v>
      </c>
      <c r="AN74">
        <f>AM74/$P$8*100</f>
        <v>148</v>
      </c>
      <c r="AP74">
        <f t="shared" si="14"/>
        <v>85.451612903225808</v>
      </c>
    </row>
    <row r="75" spans="2:42" x14ac:dyDescent="0.2">
      <c r="B75" t="s">
        <v>29</v>
      </c>
      <c r="C75" t="str">
        <f>$I$24</f>
        <v>Ct2</v>
      </c>
      <c r="D75">
        <f>$C$26</f>
        <v>0</v>
      </c>
      <c r="E75">
        <f>I26</f>
        <v>1600000</v>
      </c>
      <c r="F75">
        <f>(E76-E75)</f>
        <v>-1579000</v>
      </c>
      <c r="G75">
        <f>((D76-D75)*(E76-E75))/2+(D76-D75)*E75</f>
        <v>810500</v>
      </c>
      <c r="AJ75" s="1" t="s">
        <v>32</v>
      </c>
      <c r="AK75" s="1" t="str">
        <f t="shared" si="31"/>
        <v>21-MIX I</v>
      </c>
      <c r="AL75" s="1">
        <f>AK$31</f>
        <v>2</v>
      </c>
      <c r="AM75" s="1">
        <f t="shared" si="32"/>
        <v>7.1</v>
      </c>
      <c r="AN75">
        <f>AM75/$P$9*100</f>
        <v>22.903225806451612</v>
      </c>
      <c r="AP75">
        <f t="shared" si="14"/>
        <v>371.45161290322579</v>
      </c>
    </row>
    <row r="76" spans="2:42" x14ac:dyDescent="0.2">
      <c r="B76" t="s">
        <v>29</v>
      </c>
      <c r="C76" t="str">
        <f t="shared" ref="C76:C81" si="33">$I$24</f>
        <v>Ct2</v>
      </c>
      <c r="D76">
        <f>$C$27</f>
        <v>1</v>
      </c>
      <c r="E76">
        <f t="shared" ref="E76:E81" si="34">I27</f>
        <v>21000</v>
      </c>
      <c r="F76">
        <f>(E77-E76)</f>
        <v>5979000</v>
      </c>
      <c r="G76">
        <f>((D78-D76)*(E78-E76))/2+(D78-D76)*E76</f>
        <v>11021000</v>
      </c>
      <c r="AJ76" s="1" t="s">
        <v>32</v>
      </c>
      <c r="AK76" s="1" t="str">
        <f t="shared" si="31"/>
        <v>21-MIX I</v>
      </c>
      <c r="AL76" s="1">
        <f>AK$32</f>
        <v>3</v>
      </c>
      <c r="AM76" s="1">
        <f t="shared" si="32"/>
        <v>7.2</v>
      </c>
      <c r="AN76">
        <f>AM76/$P$10*100</f>
        <v>720</v>
      </c>
      <c r="AP76">
        <f>((AL77-AL76)*(AN77-AN76))/2+(AL77-AL76)*AN76</f>
        <v>1166.5384615384617</v>
      </c>
    </row>
    <row r="77" spans="2:42" x14ac:dyDescent="0.2">
      <c r="B77" t="s">
        <v>29</v>
      </c>
      <c r="C77" t="str">
        <f t="shared" si="33"/>
        <v>Ct2</v>
      </c>
      <c r="D77">
        <v>2</v>
      </c>
      <c r="E77">
        <f t="shared" si="34"/>
        <v>6000000</v>
      </c>
      <c r="F77">
        <f>(E78-E77)</f>
        <v>5000000</v>
      </c>
      <c r="G77">
        <f>((D79-D78)*(E79-E78))/2+(D79-D78)*E78</f>
        <v>36000000</v>
      </c>
      <c r="AJ77" s="1" t="s">
        <v>32</v>
      </c>
      <c r="AK77" s="1" t="str">
        <f t="shared" si="31"/>
        <v>21-MIX I</v>
      </c>
      <c r="AL77" s="1">
        <f>AK$33</f>
        <v>6</v>
      </c>
      <c r="AM77" s="1">
        <f t="shared" si="32"/>
        <v>7.5</v>
      </c>
      <c r="AN77">
        <f>AM77/$P$11*100</f>
        <v>57.692307692307686</v>
      </c>
    </row>
    <row r="78" spans="2:42" x14ac:dyDescent="0.2">
      <c r="B78" t="s">
        <v>29</v>
      </c>
      <c r="C78" t="str">
        <f t="shared" si="33"/>
        <v>Ct2</v>
      </c>
      <c r="D78">
        <f>C$29</f>
        <v>3</v>
      </c>
      <c r="E78">
        <f t="shared" si="34"/>
        <v>11000000</v>
      </c>
      <c r="F78">
        <f>(E79-E78)</f>
        <v>2000000</v>
      </c>
      <c r="G78">
        <f>((D79-D78)*(E79-E78))/2+(D79-D78)*E78</f>
        <v>36000000</v>
      </c>
      <c r="AJ78" s="1" t="s">
        <v>32</v>
      </c>
      <c r="AK78" s="1" t="str">
        <f>$I$25</f>
        <v>21-MIX II</v>
      </c>
      <c r="AL78" s="1">
        <f>$C$27</f>
        <v>1</v>
      </c>
      <c r="AM78" s="1" t="e">
        <f>AQ7</f>
        <v>#DIV/0!</v>
      </c>
      <c r="AN78" t="e">
        <f>AM78/$P$5*100</f>
        <v>#DIV/0!</v>
      </c>
      <c r="AP78" t="e">
        <f t="shared" si="14"/>
        <v>#VALUE!</v>
      </c>
    </row>
    <row r="79" spans="2:42" x14ac:dyDescent="0.2">
      <c r="B79" t="s">
        <v>29</v>
      </c>
      <c r="C79" t="str">
        <f t="shared" si="33"/>
        <v>Ct2</v>
      </c>
      <c r="D79">
        <f>C$30</f>
        <v>6</v>
      </c>
      <c r="E79">
        <f t="shared" si="34"/>
        <v>13000000</v>
      </c>
      <c r="G79">
        <f>((D80-D79)*(E80-E79))/2+(D80-D79)*E79</f>
        <v>13000000</v>
      </c>
      <c r="AJ79" s="1" t="s">
        <v>32</v>
      </c>
      <c r="AK79" s="1" t="str">
        <f t="shared" ref="AK79:AK84" si="35">$I$25</f>
        <v>21-MIX II</v>
      </c>
      <c r="AL79" s="1">
        <f>$C$28</f>
        <v>2</v>
      </c>
      <c r="AM79" s="1">
        <f t="shared" ref="AM79:AM84" si="36">AQ8</f>
        <v>7.4</v>
      </c>
      <c r="AN79" t="e">
        <f>AM79/$P$6*100</f>
        <v>#VALUE!</v>
      </c>
      <c r="AP79" t="e">
        <f t="shared" si="14"/>
        <v>#VALUE!</v>
      </c>
    </row>
    <row r="80" spans="2:42" x14ac:dyDescent="0.2">
      <c r="B80" t="s">
        <v>29</v>
      </c>
      <c r="C80" t="str">
        <f t="shared" si="33"/>
        <v>Ct2</v>
      </c>
      <c r="D80">
        <f>C$31</f>
        <v>7</v>
      </c>
      <c r="E80">
        <f t="shared" si="34"/>
        <v>13000000</v>
      </c>
      <c r="G80">
        <f>((D81-D80)*(E81-E80))/2+(D81-D80)*E80</f>
        <v>12000000</v>
      </c>
      <c r="AJ80" s="1" t="s">
        <v>32</v>
      </c>
      <c r="AK80" s="1" t="str">
        <f t="shared" si="35"/>
        <v>21-MIX II</v>
      </c>
      <c r="AL80" s="1">
        <f>AK$29</f>
        <v>0</v>
      </c>
      <c r="AM80" s="1">
        <f t="shared" si="36"/>
        <v>7.2</v>
      </c>
      <c r="AN80">
        <f>AM80/$P$7*100</f>
        <v>30</v>
      </c>
      <c r="AP80">
        <f t="shared" si="14"/>
        <v>90</v>
      </c>
    </row>
    <row r="81" spans="2:45" x14ac:dyDescent="0.2">
      <c r="B81" t="s">
        <v>29</v>
      </c>
      <c r="C81" t="str">
        <f t="shared" si="33"/>
        <v>Ct2</v>
      </c>
      <c r="D81">
        <f>C$32</f>
        <v>8</v>
      </c>
      <c r="E81">
        <f t="shared" si="34"/>
        <v>11000000</v>
      </c>
      <c r="AJ81" s="1" t="s">
        <v>32</v>
      </c>
      <c r="AK81" s="1" t="str">
        <f t="shared" si="35"/>
        <v>21-MIX II</v>
      </c>
      <c r="AL81" s="1">
        <f>AK$30</f>
        <v>1</v>
      </c>
      <c r="AM81" s="1">
        <f t="shared" si="36"/>
        <v>7.5</v>
      </c>
      <c r="AN81">
        <f>AM81/$P$8*100</f>
        <v>150</v>
      </c>
      <c r="AP81">
        <f t="shared" si="14"/>
        <v>86.129032258064512</v>
      </c>
    </row>
    <row r="82" spans="2:45" x14ac:dyDescent="0.2">
      <c r="B82" t="s">
        <v>29</v>
      </c>
      <c r="C82" t="str">
        <f>$J$24</f>
        <v>Ct3</v>
      </c>
      <c r="D82">
        <f>$C$26</f>
        <v>0</v>
      </c>
      <c r="E82">
        <f>J26</f>
        <v>1600000</v>
      </c>
      <c r="F82">
        <f>(E83-E82)</f>
        <v>-1585000</v>
      </c>
      <c r="G82">
        <f>((D83-D82)*(E83-E82))/2+(D83-D82)*E82</f>
        <v>807500</v>
      </c>
      <c r="AJ82" s="1" t="s">
        <v>32</v>
      </c>
      <c r="AK82" s="1" t="str">
        <f t="shared" si="35"/>
        <v>21-MIX II</v>
      </c>
      <c r="AL82" s="1">
        <f>AK$31</f>
        <v>2</v>
      </c>
      <c r="AM82" s="1">
        <f t="shared" si="36"/>
        <v>6.9</v>
      </c>
      <c r="AN82">
        <f>AM82/$P$9*100</f>
        <v>22.258064516129032</v>
      </c>
      <c r="AP82">
        <f t="shared" si="14"/>
        <v>371.12903225806451</v>
      </c>
    </row>
    <row r="83" spans="2:45" x14ac:dyDescent="0.2">
      <c r="B83" t="s">
        <v>29</v>
      </c>
      <c r="C83" t="str">
        <f t="shared" ref="C83:C88" si="37">$J$24</f>
        <v>Ct3</v>
      </c>
      <c r="D83">
        <f>$C$27</f>
        <v>1</v>
      </c>
      <c r="E83">
        <f t="shared" ref="E83:E88" si="38">J27</f>
        <v>15000</v>
      </c>
      <c r="F83">
        <f>(E84-E83)</f>
        <v>11985000</v>
      </c>
      <c r="G83">
        <f>((D85-D83)*(E85-E83))/2+(D85-D83)*E83</f>
        <v>11015000</v>
      </c>
      <c r="AJ83" s="1" t="s">
        <v>32</v>
      </c>
      <c r="AK83" s="1" t="str">
        <f t="shared" si="35"/>
        <v>21-MIX II</v>
      </c>
      <c r="AL83" s="1">
        <f>AK$32</f>
        <v>3</v>
      </c>
      <c r="AM83" s="1">
        <f t="shared" si="36"/>
        <v>7.2</v>
      </c>
      <c r="AN83">
        <f>AM83/$P$10*100</f>
        <v>720</v>
      </c>
      <c r="AP83">
        <f t="shared" si="14"/>
        <v>1163.0769230769231</v>
      </c>
    </row>
    <row r="84" spans="2:45" x14ac:dyDescent="0.2">
      <c r="B84" t="s">
        <v>29</v>
      </c>
      <c r="C84" t="str">
        <f t="shared" si="37"/>
        <v>Ct3</v>
      </c>
      <c r="D84">
        <v>2</v>
      </c>
      <c r="E84">
        <f t="shared" si="38"/>
        <v>12000000</v>
      </c>
      <c r="F84">
        <f>(E85-E84)</f>
        <v>-1000000</v>
      </c>
      <c r="G84">
        <f>((D86-D85)*(E86-E85))/2+(D86-D85)*E85</f>
        <v>40500000</v>
      </c>
      <c r="AJ84" s="1" t="s">
        <v>32</v>
      </c>
      <c r="AK84" s="1" t="str">
        <f t="shared" si="35"/>
        <v>21-MIX II</v>
      </c>
      <c r="AL84" s="1">
        <f>AK$33</f>
        <v>6</v>
      </c>
      <c r="AM84" s="1">
        <f t="shared" si="36"/>
        <v>7.2</v>
      </c>
      <c r="AN84">
        <f>AM84/$P$11*100</f>
        <v>55.384615384615387</v>
      </c>
    </row>
    <row r="85" spans="2:45" x14ac:dyDescent="0.2">
      <c r="B85" t="s">
        <v>29</v>
      </c>
      <c r="C85" t="str">
        <f t="shared" si="37"/>
        <v>Ct3</v>
      </c>
      <c r="D85">
        <f>C$29</f>
        <v>3</v>
      </c>
      <c r="E85">
        <f t="shared" si="38"/>
        <v>11000000</v>
      </c>
      <c r="F85">
        <f>(E86-E85)</f>
        <v>5000000</v>
      </c>
      <c r="G85">
        <f>((D86-D85)*(E86-E85))/2+(D86-D85)*E85</f>
        <v>40500000</v>
      </c>
      <c r="AJ85" s="1" t="s">
        <v>32</v>
      </c>
      <c r="AK85" s="1" t="str">
        <f>$J$25</f>
        <v>21-MIX III</v>
      </c>
      <c r="AL85" s="1">
        <f>$C$27</f>
        <v>1</v>
      </c>
      <c r="AM85" s="1" t="e">
        <f>AR7</f>
        <v>#DIV/0!</v>
      </c>
      <c r="AN85" t="e">
        <f>AM85/$P$5*100</f>
        <v>#DIV/0!</v>
      </c>
      <c r="AP85" t="e">
        <f t="shared" si="14"/>
        <v>#VALUE!</v>
      </c>
      <c r="AS85" s="51"/>
    </row>
    <row r="86" spans="2:45" x14ac:dyDescent="0.2">
      <c r="B86" t="s">
        <v>29</v>
      </c>
      <c r="C86" t="str">
        <f t="shared" si="37"/>
        <v>Ct3</v>
      </c>
      <c r="D86">
        <f>C$30</f>
        <v>6</v>
      </c>
      <c r="E86">
        <f t="shared" si="38"/>
        <v>16000000</v>
      </c>
      <c r="G86">
        <f>((D87-D86)*(E87-E86))/2+(D87-D86)*E86</f>
        <v>20000000</v>
      </c>
      <c r="AJ86" s="1" t="s">
        <v>32</v>
      </c>
      <c r="AK86" s="1" t="str">
        <f t="shared" ref="AK86:AK91" si="39">$J$25</f>
        <v>21-MIX III</v>
      </c>
      <c r="AL86" s="1">
        <f>$C$28</f>
        <v>2</v>
      </c>
      <c r="AM86" s="1">
        <f t="shared" ref="AM86:AM91" si="40">AR8</f>
        <v>7.4</v>
      </c>
      <c r="AN86" t="e">
        <f>AM86/$P$6*100</f>
        <v>#VALUE!</v>
      </c>
      <c r="AP86" t="e">
        <f t="shared" si="14"/>
        <v>#VALUE!</v>
      </c>
      <c r="AS86" s="51"/>
    </row>
    <row r="87" spans="2:45" x14ac:dyDescent="0.2">
      <c r="B87" t="s">
        <v>29</v>
      </c>
      <c r="C87" t="str">
        <f t="shared" si="37"/>
        <v>Ct3</v>
      </c>
      <c r="D87">
        <f>C$31</f>
        <v>7</v>
      </c>
      <c r="E87">
        <f t="shared" si="38"/>
        <v>24000000</v>
      </c>
      <c r="G87">
        <f>((D88-D87)*(E88-E87))/2+(D88-D87)*E87</f>
        <v>18500000</v>
      </c>
      <c r="AJ87" s="1" t="s">
        <v>32</v>
      </c>
      <c r="AK87" s="1" t="str">
        <f t="shared" si="39"/>
        <v>21-MIX III</v>
      </c>
      <c r="AL87" s="1">
        <f>AK$29</f>
        <v>0</v>
      </c>
      <c r="AM87" s="1">
        <f t="shared" si="40"/>
        <v>7.5</v>
      </c>
      <c r="AN87">
        <f>AM87/$P$7*100</f>
        <v>31.25</v>
      </c>
      <c r="AP87">
        <f t="shared" si="14"/>
        <v>91.625</v>
      </c>
      <c r="AS87" s="51"/>
    </row>
    <row r="88" spans="2:45" x14ac:dyDescent="0.2">
      <c r="B88" t="s">
        <v>29</v>
      </c>
      <c r="C88" t="str">
        <f t="shared" si="37"/>
        <v>Ct3</v>
      </c>
      <c r="D88">
        <f>C$32</f>
        <v>8</v>
      </c>
      <c r="E88">
        <f t="shared" si="38"/>
        <v>13000000</v>
      </c>
      <c r="AJ88" s="1" t="s">
        <v>32</v>
      </c>
      <c r="AK88" s="1" t="str">
        <f t="shared" si="39"/>
        <v>21-MIX III</v>
      </c>
      <c r="AL88" s="1">
        <f>AK$30</f>
        <v>1</v>
      </c>
      <c r="AM88" s="1">
        <f t="shared" si="40"/>
        <v>7.6</v>
      </c>
      <c r="AN88">
        <f>AM88/$P$8*100</f>
        <v>152</v>
      </c>
      <c r="AP88">
        <f t="shared" si="14"/>
        <v>87.451612903225808</v>
      </c>
      <c r="AS88" s="51"/>
    </row>
    <row r="89" spans="2:45" x14ac:dyDescent="0.2">
      <c r="B89" t="s">
        <v>29</v>
      </c>
      <c r="C89" t="str">
        <f>$K$24</f>
        <v>Ct4</v>
      </c>
      <c r="D89">
        <f>$C$26</f>
        <v>0</v>
      </c>
      <c r="E89">
        <f>K26</f>
        <v>1600000</v>
      </c>
      <c r="F89">
        <f>(E90-E89)</f>
        <v>-1587000</v>
      </c>
      <c r="G89">
        <f>((D90-D89)*(E90-E89))/2+(D90-D89)*E89</f>
        <v>806500</v>
      </c>
      <c r="AJ89" s="1" t="s">
        <v>32</v>
      </c>
      <c r="AK89" s="1" t="str">
        <f t="shared" si="39"/>
        <v>21-MIX III</v>
      </c>
      <c r="AL89" s="1">
        <f>AK$31</f>
        <v>2</v>
      </c>
      <c r="AM89" s="1">
        <f t="shared" si="40"/>
        <v>7.1</v>
      </c>
      <c r="AN89">
        <f>AM89/$P$9*100</f>
        <v>22.903225806451612</v>
      </c>
      <c r="AP89">
        <f t="shared" si="14"/>
        <v>361.45161290322579</v>
      </c>
      <c r="AS89" s="51"/>
    </row>
    <row r="90" spans="2:45" x14ac:dyDescent="0.2">
      <c r="B90" t="s">
        <v>29</v>
      </c>
      <c r="C90" t="str">
        <f t="shared" ref="C90:C95" si="41">$K$24</f>
        <v>Ct4</v>
      </c>
      <c r="D90">
        <f>$C$27</f>
        <v>1</v>
      </c>
      <c r="E90">
        <f t="shared" ref="E90:E95" si="42">K27</f>
        <v>13000</v>
      </c>
      <c r="F90">
        <f>(E91-E90)</f>
        <v>7987000</v>
      </c>
      <c r="G90">
        <f>((D92-D90)*(E92-E90))/2+(D92-D90)*E90</f>
        <v>19013000</v>
      </c>
      <c r="AJ90" s="1" t="s">
        <v>32</v>
      </c>
      <c r="AK90" s="1" t="str">
        <f t="shared" si="39"/>
        <v>21-MIX III</v>
      </c>
      <c r="AL90" s="1">
        <f>AK$32</f>
        <v>3</v>
      </c>
      <c r="AM90" s="1">
        <f t="shared" si="40"/>
        <v>7</v>
      </c>
      <c r="AN90">
        <f>AM90/$P$10*100</f>
        <v>700</v>
      </c>
      <c r="AP90">
        <f t="shared" si="14"/>
        <v>1130.7692307692307</v>
      </c>
      <c r="AS90" s="51"/>
    </row>
    <row r="91" spans="2:45" x14ac:dyDescent="0.2">
      <c r="B91" t="s">
        <v>29</v>
      </c>
      <c r="C91" t="str">
        <f t="shared" si="41"/>
        <v>Ct4</v>
      </c>
      <c r="D91">
        <v>2</v>
      </c>
      <c r="E91">
        <f t="shared" si="42"/>
        <v>8000000</v>
      </c>
      <c r="F91">
        <f>(E92-E91)</f>
        <v>11000000</v>
      </c>
      <c r="G91">
        <f>((D93-D92)*(E93-E92))/2+(D93-D92)*E92</f>
        <v>69000000</v>
      </c>
      <c r="AJ91" s="1" t="s">
        <v>32</v>
      </c>
      <c r="AK91" s="1" t="str">
        <f t="shared" si="39"/>
        <v>21-MIX III</v>
      </c>
      <c r="AL91" s="1">
        <f>AK$33</f>
        <v>6</v>
      </c>
      <c r="AM91" s="1">
        <f t="shared" si="40"/>
        <v>7</v>
      </c>
      <c r="AN91">
        <f>AM91/$P$11*100</f>
        <v>53.846153846153847</v>
      </c>
      <c r="AS91" s="51"/>
    </row>
    <row r="92" spans="2:45" x14ac:dyDescent="0.2">
      <c r="B92" t="s">
        <v>29</v>
      </c>
      <c r="C92" t="str">
        <f t="shared" si="41"/>
        <v>Ct4</v>
      </c>
      <c r="D92">
        <f>C$29</f>
        <v>3</v>
      </c>
      <c r="E92">
        <f t="shared" si="42"/>
        <v>19000000</v>
      </c>
      <c r="F92">
        <f>(E93-E92)</f>
        <v>8000000</v>
      </c>
      <c r="G92">
        <f>((D93-D92)*(E93-E92))/2+(D93-D92)*E92</f>
        <v>69000000</v>
      </c>
      <c r="AJ92" s="1" t="s">
        <v>32</v>
      </c>
      <c r="AK92" s="1" t="str">
        <f>$K$25</f>
        <v>21-MIX IV</v>
      </c>
      <c r="AL92" s="1">
        <f>$C$27</f>
        <v>1</v>
      </c>
      <c r="AM92" s="1" t="e">
        <f>AS7</f>
        <v>#DIV/0!</v>
      </c>
      <c r="AN92" t="e">
        <f>AM92/$P$5*100</f>
        <v>#DIV/0!</v>
      </c>
      <c r="AP92" t="e">
        <f t="shared" si="14"/>
        <v>#VALUE!</v>
      </c>
      <c r="AS92" s="51"/>
    </row>
    <row r="93" spans="2:45" x14ac:dyDescent="0.2">
      <c r="B93" t="s">
        <v>29</v>
      </c>
      <c r="C93" t="str">
        <f t="shared" si="41"/>
        <v>Ct4</v>
      </c>
      <c r="D93">
        <f>C$30</f>
        <v>6</v>
      </c>
      <c r="E93">
        <f t="shared" si="42"/>
        <v>27000000</v>
      </c>
      <c r="G93">
        <f>((D94-D93)*(E94-E93))/2+(D94-D93)*E93</f>
        <v>24000000</v>
      </c>
      <c r="AJ93" s="1" t="s">
        <v>32</v>
      </c>
      <c r="AK93" s="1" t="str">
        <f t="shared" ref="AK93:AK98" si="43">$K$25</f>
        <v>21-MIX IV</v>
      </c>
      <c r="AL93" s="1">
        <f>$C$28</f>
        <v>2</v>
      </c>
      <c r="AM93" s="1">
        <f t="shared" ref="AM93:AM98" si="44">AS8</f>
        <v>7.5</v>
      </c>
      <c r="AN93" t="e">
        <f>AM93/$P$6*100</f>
        <v>#VALUE!</v>
      </c>
      <c r="AP93" t="e">
        <f t="shared" si="14"/>
        <v>#VALUE!</v>
      </c>
      <c r="AS93" s="51"/>
    </row>
    <row r="94" spans="2:45" x14ac:dyDescent="0.2">
      <c r="B94" t="s">
        <v>29</v>
      </c>
      <c r="C94" t="str">
        <f t="shared" si="41"/>
        <v>Ct4</v>
      </c>
      <c r="D94">
        <f>C$31</f>
        <v>7</v>
      </c>
      <c r="E94">
        <f t="shared" si="42"/>
        <v>21000000</v>
      </c>
      <c r="G94">
        <f>((D95-D94)*(E95-E94))/2+(D95-D94)*E94</f>
        <v>22000000</v>
      </c>
      <c r="AJ94" s="1" t="s">
        <v>32</v>
      </c>
      <c r="AK94" s="1" t="str">
        <f t="shared" si="43"/>
        <v>21-MIX IV</v>
      </c>
      <c r="AL94" s="1">
        <f>AK$29</f>
        <v>0</v>
      </c>
      <c r="AM94" s="1">
        <f t="shared" si="44"/>
        <v>7.3</v>
      </c>
      <c r="AN94">
        <f>AM94/$P$7*100</f>
        <v>30.416666666666664</v>
      </c>
      <c r="AP94">
        <f t="shared" si="14"/>
        <v>88.208333333333343</v>
      </c>
      <c r="AS94" s="51"/>
    </row>
    <row r="95" spans="2:45" x14ac:dyDescent="0.2">
      <c r="B95" t="s">
        <v>29</v>
      </c>
      <c r="C95" t="str">
        <f t="shared" si="41"/>
        <v>Ct4</v>
      </c>
      <c r="D95">
        <f>C$32</f>
        <v>8</v>
      </c>
      <c r="E95">
        <f t="shared" si="42"/>
        <v>23000000</v>
      </c>
      <c r="H95" t="s">
        <v>149</v>
      </c>
      <c r="AJ95" s="1" t="s">
        <v>32</v>
      </c>
      <c r="AK95" s="1" t="str">
        <f t="shared" si="43"/>
        <v>21-MIX IV</v>
      </c>
      <c r="AL95" s="1">
        <f>AK$30</f>
        <v>1</v>
      </c>
      <c r="AM95" s="1">
        <f t="shared" si="44"/>
        <v>7.3</v>
      </c>
      <c r="AN95">
        <f>AM95/$P$8*100</f>
        <v>146</v>
      </c>
      <c r="AP95">
        <f t="shared" si="14"/>
        <v>84.290322580645153</v>
      </c>
      <c r="AS95" s="51"/>
    </row>
    <row r="96" spans="2:45" x14ac:dyDescent="0.2">
      <c r="B96" t="s">
        <v>30</v>
      </c>
      <c r="C96" t="str">
        <f>$L$24</f>
        <v>At(Ct)1</v>
      </c>
      <c r="D96">
        <f>$C$26</f>
        <v>0</v>
      </c>
      <c r="E96">
        <f>L26</f>
        <v>1733333.3333333333</v>
      </c>
      <c r="F96">
        <f>(E97-E96)</f>
        <v>16266666.666666666</v>
      </c>
      <c r="G96">
        <f>((D97-D96)*(E97-E96))/2+(D97-D96)*E96</f>
        <v>9866666.666666666</v>
      </c>
      <c r="H96">
        <f>E96+E124</f>
        <v>3333333.333333333</v>
      </c>
      <c r="AJ96" s="1" t="s">
        <v>32</v>
      </c>
      <c r="AK96" s="1" t="str">
        <f t="shared" si="43"/>
        <v>21-MIX IV</v>
      </c>
      <c r="AL96" s="1">
        <f>AK$31</f>
        <v>2</v>
      </c>
      <c r="AM96" s="1">
        <f t="shared" si="44"/>
        <v>7</v>
      </c>
      <c r="AN96">
        <f>AM96/$P$9*100</f>
        <v>22.58064516129032</v>
      </c>
      <c r="AP96">
        <f t="shared" si="14"/>
        <v>366.29032258064512</v>
      </c>
      <c r="AS96" s="51"/>
    </row>
    <row r="97" spans="2:45" x14ac:dyDescent="0.2">
      <c r="B97" t="s">
        <v>30</v>
      </c>
      <c r="C97" t="str">
        <f t="shared" ref="C97:C102" si="45">$L$24</f>
        <v>At(Ct)1</v>
      </c>
      <c r="D97">
        <f>$C$27</f>
        <v>1</v>
      </c>
      <c r="E97">
        <f t="shared" ref="E97:E102" si="46">L27</f>
        <v>18000000</v>
      </c>
      <c r="F97">
        <f>(E98-E97)</f>
        <v>62000000</v>
      </c>
      <c r="G97">
        <f>((D99-D97)*(E99-E97))/2+(D99-D97)*E97</f>
        <v>268000000</v>
      </c>
      <c r="H97">
        <f t="shared" ref="H97:H123" si="47">E97+E125</f>
        <v>18031000</v>
      </c>
      <c r="AJ97" s="1" t="s">
        <v>32</v>
      </c>
      <c r="AK97" s="1" t="str">
        <f t="shared" si="43"/>
        <v>21-MIX IV</v>
      </c>
      <c r="AL97" s="1">
        <f>AK$32</f>
        <v>3</v>
      </c>
      <c r="AM97" s="1">
        <f t="shared" si="44"/>
        <v>7.1</v>
      </c>
      <c r="AN97">
        <f>AM97/$P$10*100</f>
        <v>710</v>
      </c>
      <c r="AP97">
        <f t="shared" si="14"/>
        <v>1146.9230769230769</v>
      </c>
      <c r="AS97" s="51"/>
    </row>
    <row r="98" spans="2:45" x14ac:dyDescent="0.2">
      <c r="B98" t="s">
        <v>30</v>
      </c>
      <c r="C98" t="str">
        <f t="shared" si="45"/>
        <v>At(Ct)1</v>
      </c>
      <c r="D98">
        <v>2</v>
      </c>
      <c r="E98">
        <f t="shared" si="46"/>
        <v>80000000</v>
      </c>
      <c r="F98">
        <f>(E99-E98)</f>
        <v>170000000</v>
      </c>
      <c r="G98">
        <f>((D100-D99)*(E100-E99))/2+(D100-D99)*E99</f>
        <v>615000000</v>
      </c>
      <c r="H98">
        <f t="shared" si="47"/>
        <v>93000000</v>
      </c>
      <c r="AJ98" s="1" t="s">
        <v>32</v>
      </c>
      <c r="AK98" s="1" t="str">
        <f t="shared" si="43"/>
        <v>21-MIX IV</v>
      </c>
      <c r="AL98" s="1">
        <f>AK$33</f>
        <v>6</v>
      </c>
      <c r="AM98" s="1">
        <f t="shared" si="44"/>
        <v>7.1</v>
      </c>
      <c r="AN98">
        <f>AM98/$P$11*100</f>
        <v>54.615384615384613</v>
      </c>
      <c r="AS98" s="51"/>
    </row>
    <row r="99" spans="2:45" x14ac:dyDescent="0.2">
      <c r="B99" t="s">
        <v>30</v>
      </c>
      <c r="C99" t="str">
        <f t="shared" si="45"/>
        <v>At(Ct)1</v>
      </c>
      <c r="D99">
        <f>C$29</f>
        <v>3</v>
      </c>
      <c r="E99">
        <f t="shared" si="46"/>
        <v>250000000</v>
      </c>
      <c r="F99">
        <f>(E100-E99)</f>
        <v>-90000000</v>
      </c>
      <c r="G99">
        <f>((D100-D99)*(E100-E99))/2+(D100-D99)*E99</f>
        <v>615000000</v>
      </c>
      <c r="H99">
        <f t="shared" si="47"/>
        <v>264000000</v>
      </c>
      <c r="AJ99" s="1" t="s">
        <v>130</v>
      </c>
      <c r="AK99" s="1" t="s">
        <v>90</v>
      </c>
      <c r="AL99" s="1">
        <f>$C$27</f>
        <v>1</v>
      </c>
      <c r="AM99" s="1" t="e">
        <f>AT7</f>
        <v>#DIV/0!</v>
      </c>
      <c r="AN99" t="e">
        <f>AM99/$P$5*100</f>
        <v>#DIV/0!</v>
      </c>
      <c r="AP99" t="e">
        <f>((AL100-AL99)*(AN100-AN99))/2+(AL100-AL99)*AN99</f>
        <v>#VALUE!</v>
      </c>
      <c r="AS99" s="51"/>
    </row>
    <row r="100" spans="2:45" x14ac:dyDescent="0.2">
      <c r="B100" t="s">
        <v>30</v>
      </c>
      <c r="C100" t="str">
        <f t="shared" si="45"/>
        <v>At(Ct)1</v>
      </c>
      <c r="D100">
        <f>C$30</f>
        <v>6</v>
      </c>
      <c r="E100">
        <f t="shared" si="46"/>
        <v>160000000</v>
      </c>
      <c r="G100">
        <f>((D101-D100)*(E101-E100))/2+(D101-D100)*E100</f>
        <v>180000000</v>
      </c>
      <c r="H100">
        <f t="shared" si="47"/>
        <v>178000000</v>
      </c>
      <c r="AJ100" s="1" t="s">
        <v>130</v>
      </c>
      <c r="AK100" s="1" t="s">
        <v>90</v>
      </c>
      <c r="AL100" s="1">
        <f>$C$28</f>
        <v>2</v>
      </c>
      <c r="AM100" s="1">
        <f t="shared" ref="AM100:AM105" si="48">AT8</f>
        <v>7.6</v>
      </c>
      <c r="AN100" t="e">
        <f>AM100/$P$6*100</f>
        <v>#VALUE!</v>
      </c>
      <c r="AP100" t="e">
        <f t="shared" si="14"/>
        <v>#VALUE!</v>
      </c>
      <c r="AS100" s="51"/>
    </row>
    <row r="101" spans="2:45" x14ac:dyDescent="0.2">
      <c r="B101" t="s">
        <v>30</v>
      </c>
      <c r="C101" t="str">
        <f t="shared" si="45"/>
        <v>At(Ct)1</v>
      </c>
      <c r="D101">
        <f>C$31</f>
        <v>7</v>
      </c>
      <c r="E101">
        <f t="shared" si="46"/>
        <v>200000000</v>
      </c>
      <c r="G101">
        <f>((D102-D101)*(E102-E101))/2+(D102-D101)*E101</f>
        <v>210000000</v>
      </c>
      <c r="H101">
        <f t="shared" si="47"/>
        <v>204400000</v>
      </c>
      <c r="AJ101" s="1" t="s">
        <v>130</v>
      </c>
      <c r="AK101" s="1" t="s">
        <v>90</v>
      </c>
      <c r="AL101" s="1">
        <f>AK$29</f>
        <v>0</v>
      </c>
      <c r="AM101" s="1">
        <f t="shared" si="48"/>
        <v>7.5</v>
      </c>
      <c r="AN101">
        <f>AM101/$P$7*100</f>
        <v>31.25</v>
      </c>
      <c r="AP101">
        <f t="shared" si="14"/>
        <v>89.625</v>
      </c>
      <c r="AS101" s="51"/>
    </row>
    <row r="102" spans="2:45" x14ac:dyDescent="0.2">
      <c r="B102" t="s">
        <v>30</v>
      </c>
      <c r="C102" t="str">
        <f t="shared" si="45"/>
        <v>At(Ct)1</v>
      </c>
      <c r="D102">
        <f>C$32</f>
        <v>8</v>
      </c>
      <c r="E102">
        <f t="shared" si="46"/>
        <v>220000000</v>
      </c>
      <c r="H102">
        <f t="shared" si="47"/>
        <v>224800000</v>
      </c>
      <c r="AJ102" s="1" t="s">
        <v>130</v>
      </c>
      <c r="AK102" s="1" t="s">
        <v>90</v>
      </c>
      <c r="AL102" s="1">
        <f>AK$30</f>
        <v>1</v>
      </c>
      <c r="AM102" s="1">
        <f t="shared" si="48"/>
        <v>7.4</v>
      </c>
      <c r="AN102">
        <f>AM102/$P$8*100</f>
        <v>148</v>
      </c>
      <c r="AP102">
        <f t="shared" si="14"/>
        <v>83.032258064516128</v>
      </c>
      <c r="AS102" s="51"/>
    </row>
    <row r="103" spans="2:45" x14ac:dyDescent="0.2">
      <c r="B103" t="s">
        <v>30</v>
      </c>
      <c r="C103" t="str">
        <f>$M$24</f>
        <v>At(Ct)2</v>
      </c>
      <c r="D103">
        <f>$C$26</f>
        <v>0</v>
      </c>
      <c r="E103">
        <f>M26</f>
        <v>1733333.3333333333</v>
      </c>
      <c r="F103">
        <f>(E104-E103)</f>
        <v>18266666.666666668</v>
      </c>
      <c r="G103">
        <f>((D104-D103)*(E104-E103))/2+(D104-D103)*E103</f>
        <v>10866666.666666668</v>
      </c>
      <c r="H103">
        <f t="shared" si="47"/>
        <v>3333333.333333333</v>
      </c>
      <c r="AJ103" s="1" t="s">
        <v>130</v>
      </c>
      <c r="AK103" s="1" t="s">
        <v>90</v>
      </c>
      <c r="AL103" s="1">
        <f>AK$31</f>
        <v>2</v>
      </c>
      <c r="AM103" s="1">
        <f t="shared" si="48"/>
        <v>5.6</v>
      </c>
      <c r="AN103">
        <f>AM103/$P$9*100</f>
        <v>18.064516129032256</v>
      </c>
      <c r="AP103">
        <f t="shared" si="14"/>
        <v>294.03225806451616</v>
      </c>
      <c r="AS103" s="51"/>
    </row>
    <row r="104" spans="2:45" x14ac:dyDescent="0.2">
      <c r="B104" t="s">
        <v>30</v>
      </c>
      <c r="C104" t="str">
        <f t="shared" ref="C104:C109" si="49">$M$24</f>
        <v>At(Ct)2</v>
      </c>
      <c r="D104">
        <f>$C$27</f>
        <v>1</v>
      </c>
      <c r="E104">
        <f t="shared" ref="E104:E109" si="50">M27</f>
        <v>20000000</v>
      </c>
      <c r="F104">
        <f>(E105-E104)</f>
        <v>70000000</v>
      </c>
      <c r="G104">
        <f>((D106-D104)*(E106-E104))/2+(D106-D104)*E104</f>
        <v>320000000</v>
      </c>
      <c r="H104">
        <f t="shared" si="47"/>
        <v>20061000</v>
      </c>
      <c r="AJ104" s="1" t="s">
        <v>130</v>
      </c>
      <c r="AK104" s="1" t="s">
        <v>90</v>
      </c>
      <c r="AL104" s="1">
        <f>AK$32</f>
        <v>3</v>
      </c>
      <c r="AM104" s="1">
        <f t="shared" si="48"/>
        <v>5.7</v>
      </c>
      <c r="AN104">
        <f>AM104/$P$10*100</f>
        <v>570</v>
      </c>
      <c r="AP104">
        <f t="shared" si="14"/>
        <v>916.15384615384608</v>
      </c>
      <c r="AS104" s="51"/>
    </row>
    <row r="105" spans="2:45" x14ac:dyDescent="0.2">
      <c r="B105" t="s">
        <v>30</v>
      </c>
      <c r="C105" t="str">
        <f t="shared" si="49"/>
        <v>At(Ct)2</v>
      </c>
      <c r="D105">
        <v>2</v>
      </c>
      <c r="E105">
        <f t="shared" si="50"/>
        <v>90000000</v>
      </c>
      <c r="F105">
        <f>(E106-E105)</f>
        <v>210000000</v>
      </c>
      <c r="G105">
        <f>((D107-D106)*(E107-E106))/2+(D107-D106)*E106</f>
        <v>765000000</v>
      </c>
      <c r="H105">
        <f t="shared" si="47"/>
        <v>97000000</v>
      </c>
      <c r="AJ105" s="1" t="s">
        <v>130</v>
      </c>
      <c r="AK105" s="1" t="s">
        <v>90</v>
      </c>
      <c r="AL105" s="1">
        <f>AK$33</f>
        <v>6</v>
      </c>
      <c r="AM105" s="1">
        <f t="shared" si="48"/>
        <v>5.3</v>
      </c>
      <c r="AN105">
        <f>AM105/$P$11*100</f>
        <v>40.769230769230766</v>
      </c>
      <c r="AS105" s="51"/>
    </row>
    <row r="106" spans="2:45" x14ac:dyDescent="0.2">
      <c r="B106" t="s">
        <v>30</v>
      </c>
      <c r="C106" t="str">
        <f t="shared" si="49"/>
        <v>At(Ct)2</v>
      </c>
      <c r="D106">
        <f>C$29</f>
        <v>3</v>
      </c>
      <c r="E106">
        <f t="shared" si="50"/>
        <v>300000000</v>
      </c>
      <c r="F106">
        <f>(E107-E106)</f>
        <v>-90000000</v>
      </c>
      <c r="G106">
        <f>((D107-D106)*(E107-E106))/2+(D107-D106)*E106</f>
        <v>765000000</v>
      </c>
      <c r="H106">
        <f t="shared" si="47"/>
        <v>319000000</v>
      </c>
      <c r="AJ106" s="1" t="s">
        <v>130</v>
      </c>
      <c r="AK106" s="1" t="s">
        <v>91</v>
      </c>
      <c r="AL106" s="1">
        <f>$C$27</f>
        <v>1</v>
      </c>
      <c r="AM106" s="1" t="e">
        <f>AU7</f>
        <v>#DIV/0!</v>
      </c>
      <c r="AN106" t="e">
        <f>AM106/$P$5*100</f>
        <v>#DIV/0!</v>
      </c>
      <c r="AP106" t="e">
        <f>((AL107-AL106)*(AN107-AN106))/2+(AL107-AL106)*AN106</f>
        <v>#VALUE!</v>
      </c>
      <c r="AS106" s="51"/>
    </row>
    <row r="107" spans="2:45" x14ac:dyDescent="0.2">
      <c r="B107" t="s">
        <v>30</v>
      </c>
      <c r="C107" t="str">
        <f t="shared" si="49"/>
        <v>At(Ct)2</v>
      </c>
      <c r="D107">
        <f>C$30</f>
        <v>6</v>
      </c>
      <c r="E107">
        <f t="shared" si="50"/>
        <v>210000000</v>
      </c>
      <c r="G107">
        <f>((D108-D107)*(E108-E107))/2+(D108-D107)*E107</f>
        <v>190000000</v>
      </c>
      <c r="H107">
        <f t="shared" si="47"/>
        <v>231000000</v>
      </c>
      <c r="AJ107" s="1" t="s">
        <v>130</v>
      </c>
      <c r="AK107" s="1" t="s">
        <v>91</v>
      </c>
      <c r="AL107" s="1">
        <f>$C$28</f>
        <v>2</v>
      </c>
      <c r="AM107" s="1">
        <f t="shared" ref="AM107:AM112" si="51">AU8</f>
        <v>7.4</v>
      </c>
      <c r="AN107" t="e">
        <f>AM107/$P$6*100</f>
        <v>#VALUE!</v>
      </c>
      <c r="AP107" t="e">
        <f t="shared" ref="AP107:AP111" si="52">((AL108-AL107)*(AN108-AN107))/2+(AL108-AL107)*AN107</f>
        <v>#VALUE!</v>
      </c>
      <c r="AS107" s="51"/>
    </row>
    <row r="108" spans="2:45" x14ac:dyDescent="0.2">
      <c r="B108" t="s">
        <v>30</v>
      </c>
      <c r="C108" t="str">
        <f t="shared" si="49"/>
        <v>At(Ct)2</v>
      </c>
      <c r="D108">
        <f>C$31</f>
        <v>7</v>
      </c>
      <c r="E108">
        <f t="shared" si="50"/>
        <v>170000000</v>
      </c>
      <c r="G108">
        <f>((D109-D108)*(E109-E108))/2+(D109-D108)*E108</f>
        <v>210000000</v>
      </c>
      <c r="H108">
        <f t="shared" si="47"/>
        <v>174300000</v>
      </c>
      <c r="AJ108" s="1" t="s">
        <v>130</v>
      </c>
      <c r="AK108" s="1" t="s">
        <v>91</v>
      </c>
      <c r="AL108" s="1">
        <f>AK$29</f>
        <v>0</v>
      </c>
      <c r="AM108" s="1">
        <f t="shared" si="51"/>
        <v>7.2</v>
      </c>
      <c r="AN108">
        <f>AM108/$P$7*100</f>
        <v>30</v>
      </c>
      <c r="AP108">
        <f>((AL109-AL108)*(AN109-AN108))/2+(AL109-AL108)*AN108</f>
        <v>89</v>
      </c>
      <c r="AS108" s="51"/>
    </row>
    <row r="109" spans="2:45" x14ac:dyDescent="0.2">
      <c r="B109" t="s">
        <v>30</v>
      </c>
      <c r="C109" t="str">
        <f t="shared" si="49"/>
        <v>At(Ct)2</v>
      </c>
      <c r="D109">
        <f>C$32</f>
        <v>8</v>
      </c>
      <c r="E109">
        <f t="shared" si="50"/>
        <v>250000000</v>
      </c>
      <c r="H109">
        <f t="shared" si="47"/>
        <v>254900000</v>
      </c>
      <c r="AJ109" s="1" t="s">
        <v>130</v>
      </c>
      <c r="AK109" s="1" t="s">
        <v>91</v>
      </c>
      <c r="AL109" s="1">
        <f>AK$30</f>
        <v>1</v>
      </c>
      <c r="AM109" s="1">
        <f t="shared" si="51"/>
        <v>7.4</v>
      </c>
      <c r="AN109">
        <f>AM109/$P$8*100</f>
        <v>148</v>
      </c>
      <c r="AP109">
        <f t="shared" si="52"/>
        <v>83.032258064516128</v>
      </c>
      <c r="AS109" s="51"/>
    </row>
    <row r="110" spans="2:45" x14ac:dyDescent="0.2">
      <c r="B110" t="s">
        <v>30</v>
      </c>
      <c r="C110" t="str">
        <f>$N$24</f>
        <v>At(Ct)3</v>
      </c>
      <c r="D110">
        <f>$C$26</f>
        <v>0</v>
      </c>
      <c r="E110">
        <f>N26</f>
        <v>1733333.3333333333</v>
      </c>
      <c r="F110">
        <f>(E111-E110)</f>
        <v>26266666.666666668</v>
      </c>
      <c r="G110">
        <f>((D111-D110)*(E111-E110))/2+(D111-D110)*E110</f>
        <v>14866666.666666668</v>
      </c>
      <c r="H110">
        <f t="shared" si="47"/>
        <v>3333333.333333333</v>
      </c>
      <c r="AJ110" s="1" t="s">
        <v>130</v>
      </c>
      <c r="AK110" s="1" t="s">
        <v>91</v>
      </c>
      <c r="AL110" s="1">
        <f>AK$31</f>
        <v>2</v>
      </c>
      <c r="AM110" s="1">
        <f t="shared" si="51"/>
        <v>5.6</v>
      </c>
      <c r="AN110">
        <f>AM110/$P$9*100</f>
        <v>18.064516129032256</v>
      </c>
      <c r="AP110">
        <f t="shared" si="52"/>
        <v>289.03225806451616</v>
      </c>
      <c r="AS110" s="51"/>
    </row>
    <row r="111" spans="2:45" x14ac:dyDescent="0.2">
      <c r="B111" t="s">
        <v>30</v>
      </c>
      <c r="C111" t="str">
        <f t="shared" ref="C111:C116" si="53">$N$24</f>
        <v>At(Ct)3</v>
      </c>
      <c r="D111">
        <f>$C$27</f>
        <v>1</v>
      </c>
      <c r="E111">
        <f t="shared" ref="E111:E116" si="54">N27</f>
        <v>28000000</v>
      </c>
      <c r="F111">
        <f>(E112-E111)</f>
        <v>50000000</v>
      </c>
      <c r="G111">
        <f>((D113-D111)*(E113-E111))/2+(D113-D111)*E111</f>
        <v>208000000</v>
      </c>
      <c r="H111">
        <f t="shared" si="47"/>
        <v>28034000</v>
      </c>
      <c r="AJ111" s="1" t="s">
        <v>130</v>
      </c>
      <c r="AK111" s="1" t="s">
        <v>91</v>
      </c>
      <c r="AL111" s="1">
        <f>AK$32</f>
        <v>3</v>
      </c>
      <c r="AM111" s="1">
        <f t="shared" si="51"/>
        <v>5.6</v>
      </c>
      <c r="AN111">
        <f>AM111/$P$10*100</f>
        <v>560</v>
      </c>
      <c r="AP111">
        <f t="shared" si="52"/>
        <v>902.30769230769238</v>
      </c>
      <c r="AS111" s="51"/>
    </row>
    <row r="112" spans="2:45" x14ac:dyDescent="0.2">
      <c r="B112" t="s">
        <v>30</v>
      </c>
      <c r="C112" t="str">
        <f t="shared" si="53"/>
        <v>At(Ct)3</v>
      </c>
      <c r="D112">
        <v>2</v>
      </c>
      <c r="E112">
        <f t="shared" si="54"/>
        <v>78000000</v>
      </c>
      <c r="F112">
        <f>(E113-E112)</f>
        <v>102000000</v>
      </c>
      <c r="G112">
        <f>((D114-D113)*(E114-E113))/2+(D114-D113)*E113</f>
        <v>495000000</v>
      </c>
      <c r="H112">
        <f t="shared" si="47"/>
        <v>91000000</v>
      </c>
      <c r="AJ112" s="1" t="s">
        <v>130</v>
      </c>
      <c r="AK112" s="1" t="s">
        <v>91</v>
      </c>
      <c r="AL112" s="1">
        <f>AK$33</f>
        <v>6</v>
      </c>
      <c r="AM112" s="1">
        <f t="shared" si="51"/>
        <v>5.4</v>
      </c>
      <c r="AN112">
        <f>AM112/$P$11*100</f>
        <v>41.53846153846154</v>
      </c>
      <c r="AS112" s="51"/>
    </row>
    <row r="113" spans="2:42" x14ac:dyDescent="0.2">
      <c r="B113" t="s">
        <v>30</v>
      </c>
      <c r="C113" t="str">
        <f t="shared" si="53"/>
        <v>At(Ct)3</v>
      </c>
      <c r="D113">
        <f>C$29</f>
        <v>3</v>
      </c>
      <c r="E113">
        <f t="shared" si="54"/>
        <v>180000000</v>
      </c>
      <c r="F113">
        <f>(E114-E113)</f>
        <v>-30000000</v>
      </c>
      <c r="G113">
        <f>((D114-D113)*(E114-E113))/2+(D114-D113)*E113</f>
        <v>495000000</v>
      </c>
      <c r="H113">
        <f t="shared" si="47"/>
        <v>203000000</v>
      </c>
      <c r="AJ113" s="1" t="s">
        <v>130</v>
      </c>
      <c r="AK113" s="1" t="s">
        <v>92</v>
      </c>
      <c r="AL113" s="1">
        <f>$C$27</f>
        <v>1</v>
      </c>
      <c r="AM113" s="1" t="e">
        <f>AV7</f>
        <v>#DIV/0!</v>
      </c>
      <c r="AN113" t="e">
        <f>AM113/$P$5*100</f>
        <v>#DIV/0!</v>
      </c>
      <c r="AP113" t="e">
        <f>((AL114-AL113)*(AN114-AN113))/2+(AL114-AL113)*AN113</f>
        <v>#VALUE!</v>
      </c>
    </row>
    <row r="114" spans="2:42" x14ac:dyDescent="0.2">
      <c r="B114" t="s">
        <v>30</v>
      </c>
      <c r="C114" t="str">
        <f t="shared" si="53"/>
        <v>At(Ct)3</v>
      </c>
      <c r="D114">
        <f>C$30</f>
        <v>6</v>
      </c>
      <c r="E114">
        <f t="shared" si="54"/>
        <v>150000000</v>
      </c>
      <c r="G114">
        <f>((D115-D114)*(E115-E114))/2+(D115-D114)*E114</f>
        <v>210000000</v>
      </c>
      <c r="H114">
        <f t="shared" si="47"/>
        <v>161000000</v>
      </c>
      <c r="AJ114" s="1" t="s">
        <v>130</v>
      </c>
      <c r="AK114" s="1" t="s">
        <v>92</v>
      </c>
      <c r="AL114" s="1">
        <f>$C$28</f>
        <v>2</v>
      </c>
      <c r="AM114" s="1">
        <f t="shared" ref="AM114:AM119" si="55">AV8</f>
        <v>7.4</v>
      </c>
      <c r="AN114" t="e">
        <f>AM114/$P$6*100</f>
        <v>#VALUE!</v>
      </c>
      <c r="AP114" t="e">
        <f t="shared" ref="AP114:AP118" si="56">((AL115-AL114)*(AN115-AN114))/2+(AL115-AL114)*AN114</f>
        <v>#VALUE!</v>
      </c>
    </row>
    <row r="115" spans="2:42" x14ac:dyDescent="0.2">
      <c r="B115" t="s">
        <v>30</v>
      </c>
      <c r="C115" t="str">
        <f t="shared" si="53"/>
        <v>At(Ct)3</v>
      </c>
      <c r="D115">
        <f>C$31</f>
        <v>7</v>
      </c>
      <c r="E115">
        <f t="shared" si="54"/>
        <v>270000000</v>
      </c>
      <c r="G115">
        <f>((D116-D115)*(E116-E115))/2+(D116-D115)*E115</f>
        <v>230000000</v>
      </c>
      <c r="H115">
        <f t="shared" si="47"/>
        <v>274900000</v>
      </c>
      <c r="AJ115" s="1" t="s">
        <v>130</v>
      </c>
      <c r="AK115" s="1" t="s">
        <v>92</v>
      </c>
      <c r="AL115" s="1">
        <f>AK$29</f>
        <v>0</v>
      </c>
      <c r="AM115" s="1">
        <f t="shared" si="55"/>
        <v>7.5</v>
      </c>
      <c r="AN115">
        <f>AM115/$P$7*100</f>
        <v>31.25</v>
      </c>
      <c r="AP115">
        <f t="shared" si="56"/>
        <v>89.625</v>
      </c>
    </row>
    <row r="116" spans="2:42" x14ac:dyDescent="0.2">
      <c r="B116" t="s">
        <v>30</v>
      </c>
      <c r="C116" t="str">
        <f t="shared" si="53"/>
        <v>At(Ct)3</v>
      </c>
      <c r="D116">
        <f>C$32</f>
        <v>8</v>
      </c>
      <c r="E116">
        <f t="shared" si="54"/>
        <v>190000000</v>
      </c>
      <c r="H116">
        <f t="shared" si="47"/>
        <v>193900000</v>
      </c>
      <c r="AJ116" s="1" t="s">
        <v>130</v>
      </c>
      <c r="AK116" s="1" t="s">
        <v>92</v>
      </c>
      <c r="AL116" s="1">
        <f>AK$30</f>
        <v>1</v>
      </c>
      <c r="AM116" s="1">
        <f t="shared" si="55"/>
        <v>7.4</v>
      </c>
      <c r="AN116">
        <f>AM116/$P$8*100</f>
        <v>148</v>
      </c>
      <c r="AP116">
        <f t="shared" si="56"/>
        <v>83.193548387096769</v>
      </c>
    </row>
    <row r="117" spans="2:42" x14ac:dyDescent="0.2">
      <c r="B117" t="s">
        <v>30</v>
      </c>
      <c r="C117" t="str">
        <f>$O$24</f>
        <v>At(Ct)4</v>
      </c>
      <c r="D117">
        <f>$C$26</f>
        <v>0</v>
      </c>
      <c r="E117">
        <f>O26</f>
        <v>1733333.3333333333</v>
      </c>
      <c r="F117">
        <f>(E118-E117)</f>
        <v>14266666.666666666</v>
      </c>
      <c r="G117">
        <f>((D118-D117)*(E118-E117))/2+(D118-D117)*E117</f>
        <v>8866666.666666666</v>
      </c>
      <c r="H117">
        <f t="shared" si="47"/>
        <v>3333333.333333333</v>
      </c>
      <c r="AJ117" s="1" t="s">
        <v>130</v>
      </c>
      <c r="AK117" s="1" t="s">
        <v>92</v>
      </c>
      <c r="AL117" s="1">
        <f>AK$31</f>
        <v>2</v>
      </c>
      <c r="AM117" s="1">
        <f t="shared" si="55"/>
        <v>5.7</v>
      </c>
      <c r="AN117">
        <f>AM117/$P$9*100</f>
        <v>18.387096774193548</v>
      </c>
      <c r="AP117">
        <f t="shared" si="56"/>
        <v>284.19354838709677</v>
      </c>
    </row>
    <row r="118" spans="2:42" x14ac:dyDescent="0.2">
      <c r="B118" t="s">
        <v>30</v>
      </c>
      <c r="C118" t="str">
        <f t="shared" ref="C118:C123" si="57">$O$24</f>
        <v>At(Ct)4</v>
      </c>
      <c r="D118">
        <f>$C$27</f>
        <v>1</v>
      </c>
      <c r="E118">
        <f t="shared" ref="E118:E123" si="58">O27</f>
        <v>16000000</v>
      </c>
      <c r="F118">
        <f>(E119-E118)</f>
        <v>65000000</v>
      </c>
      <c r="G118">
        <f>((D120-D118)*(E120-E118))/2+(D120-D118)*E118</f>
        <v>286000000</v>
      </c>
      <c r="H118">
        <f t="shared" si="47"/>
        <v>16018000</v>
      </c>
      <c r="AJ118" s="1" t="s">
        <v>130</v>
      </c>
      <c r="AK118" s="1" t="s">
        <v>92</v>
      </c>
      <c r="AL118" s="1">
        <f>AK$32</f>
        <v>3</v>
      </c>
      <c r="AM118" s="1">
        <f t="shared" si="55"/>
        <v>5.5</v>
      </c>
      <c r="AN118">
        <f>AM118/$P$10*100</f>
        <v>550</v>
      </c>
      <c r="AP118">
        <f t="shared" si="56"/>
        <v>889.61538461538464</v>
      </c>
    </row>
    <row r="119" spans="2:42" x14ac:dyDescent="0.2">
      <c r="B119" t="s">
        <v>30</v>
      </c>
      <c r="C119" t="str">
        <f t="shared" si="57"/>
        <v>At(Ct)4</v>
      </c>
      <c r="D119">
        <v>2</v>
      </c>
      <c r="E119">
        <f t="shared" si="58"/>
        <v>81000000</v>
      </c>
      <c r="F119">
        <f>(E120-E119)</f>
        <v>189000000</v>
      </c>
      <c r="G119">
        <f>((D121-D120)*(E121-E120))/2+(D121-D120)*E120</f>
        <v>615000000</v>
      </c>
      <c r="H119">
        <f t="shared" si="47"/>
        <v>89000000</v>
      </c>
      <c r="AJ119" s="1" t="s">
        <v>130</v>
      </c>
      <c r="AK119" s="1" t="s">
        <v>92</v>
      </c>
      <c r="AL119" s="1">
        <f>AK$33</f>
        <v>6</v>
      </c>
      <c r="AM119" s="1">
        <f t="shared" si="55"/>
        <v>5.6</v>
      </c>
      <c r="AN119">
        <f>AM119/$P$11*100</f>
        <v>43.076923076923073</v>
      </c>
    </row>
    <row r="120" spans="2:42" x14ac:dyDescent="0.2">
      <c r="B120" t="s">
        <v>30</v>
      </c>
      <c r="C120" t="str">
        <f t="shared" si="57"/>
        <v>At(Ct)4</v>
      </c>
      <c r="D120">
        <f>C$29</f>
        <v>3</v>
      </c>
      <c r="E120">
        <f t="shared" si="58"/>
        <v>270000000</v>
      </c>
      <c r="F120">
        <f>(E121-E120)</f>
        <v>-130000000</v>
      </c>
      <c r="G120">
        <f>((D121-D120)*(E121-E120))/2+(D121-D120)*E120</f>
        <v>615000000</v>
      </c>
      <c r="H120">
        <f t="shared" si="47"/>
        <v>290000000</v>
      </c>
      <c r="AJ120" s="1" t="s">
        <v>130</v>
      </c>
      <c r="AK120" s="1" t="s">
        <v>93</v>
      </c>
      <c r="AL120" s="1">
        <f>$C$27</f>
        <v>1</v>
      </c>
      <c r="AM120" s="1" t="e">
        <f>AW7</f>
        <v>#DIV/0!</v>
      </c>
      <c r="AN120" t="e">
        <f>AM120/$P$5*100</f>
        <v>#DIV/0!</v>
      </c>
      <c r="AP120" t="e">
        <f>((AL121-AL120)*(AN121-AN120))/2+(AL121-AL120)*AN120</f>
        <v>#VALUE!</v>
      </c>
    </row>
    <row r="121" spans="2:42" x14ac:dyDescent="0.2">
      <c r="B121" t="s">
        <v>30</v>
      </c>
      <c r="C121" t="str">
        <f t="shared" si="57"/>
        <v>At(Ct)4</v>
      </c>
      <c r="D121">
        <f>C$30</f>
        <v>6</v>
      </c>
      <c r="E121">
        <f t="shared" si="58"/>
        <v>140000000</v>
      </c>
      <c r="G121">
        <f>((D122-D121)*(E122-E121))/2+(D122-D121)*E121</f>
        <v>205000000</v>
      </c>
      <c r="H121">
        <f t="shared" si="47"/>
        <v>156000000</v>
      </c>
      <c r="AJ121" s="1" t="s">
        <v>130</v>
      </c>
      <c r="AK121" s="1" t="s">
        <v>93</v>
      </c>
      <c r="AL121" s="1">
        <f>$C$28</f>
        <v>2</v>
      </c>
      <c r="AM121" s="1">
        <f t="shared" ref="AM121:AM126" si="59">AW8</f>
        <v>7.5</v>
      </c>
      <c r="AN121" t="e">
        <f>AM121/$P$6*100</f>
        <v>#VALUE!</v>
      </c>
      <c r="AP121" t="e">
        <f t="shared" ref="AP121:AP125" si="60">((AL122-AL121)*(AN122-AN121))/2+(AL122-AL121)*AN121</f>
        <v>#VALUE!</v>
      </c>
    </row>
    <row r="122" spans="2:42" x14ac:dyDescent="0.2">
      <c r="B122" t="s">
        <v>30</v>
      </c>
      <c r="C122" t="str">
        <f t="shared" si="57"/>
        <v>At(Ct)4</v>
      </c>
      <c r="D122">
        <f>C$31</f>
        <v>7</v>
      </c>
      <c r="E122">
        <f t="shared" si="58"/>
        <v>270000000</v>
      </c>
      <c r="G122">
        <f>((D123-D122)*(E123-E122))/2+(D123-D122)*E122</f>
        <v>250000000</v>
      </c>
      <c r="H122">
        <f t="shared" si="47"/>
        <v>274400000</v>
      </c>
      <c r="AJ122" s="1" t="s">
        <v>130</v>
      </c>
      <c r="AK122" s="1" t="s">
        <v>93</v>
      </c>
      <c r="AL122" s="1">
        <f>AK$29</f>
        <v>0</v>
      </c>
      <c r="AM122" s="1">
        <f t="shared" si="59"/>
        <v>7.4</v>
      </c>
      <c r="AN122">
        <f>AM122/$P$7*100</f>
        <v>30.833333333333336</v>
      </c>
      <c r="AP122">
        <f t="shared" si="60"/>
        <v>90.416666666666657</v>
      </c>
    </row>
    <row r="123" spans="2:42" x14ac:dyDescent="0.2">
      <c r="B123" t="s">
        <v>30</v>
      </c>
      <c r="C123" t="str">
        <f t="shared" si="57"/>
        <v>At(Ct)4</v>
      </c>
      <c r="D123">
        <f>C$32</f>
        <v>8</v>
      </c>
      <c r="E123">
        <f t="shared" si="58"/>
        <v>230000000</v>
      </c>
      <c r="H123">
        <f t="shared" si="47"/>
        <v>235400000</v>
      </c>
      <c r="AJ123" s="1" t="s">
        <v>130</v>
      </c>
      <c r="AK123" s="1" t="s">
        <v>93</v>
      </c>
      <c r="AL123" s="1">
        <f>AK$30</f>
        <v>1</v>
      </c>
      <c r="AM123" s="1">
        <f t="shared" si="59"/>
        <v>7.5</v>
      </c>
      <c r="AN123">
        <f>AM123/$P$8*100</f>
        <v>150</v>
      </c>
      <c r="AP123">
        <f t="shared" si="60"/>
        <v>84.032258064516128</v>
      </c>
    </row>
    <row r="124" spans="2:42" x14ac:dyDescent="0.2">
      <c r="B124" t="s">
        <v>30</v>
      </c>
      <c r="C124" t="str">
        <f>$P$24</f>
        <v>Ct(At)1</v>
      </c>
      <c r="D124">
        <f>$C$26</f>
        <v>0</v>
      </c>
      <c r="E124">
        <f>P26</f>
        <v>1600000</v>
      </c>
      <c r="F124">
        <f>(E125-E124)</f>
        <v>-1569000</v>
      </c>
      <c r="G124">
        <f>((D125-D124)*(E125-E124))/2+(D125-D124)*E124</f>
        <v>815500</v>
      </c>
      <c r="AJ124" s="1" t="s">
        <v>130</v>
      </c>
      <c r="AK124" s="1" t="s">
        <v>93</v>
      </c>
      <c r="AL124" s="1">
        <f>AK$31</f>
        <v>2</v>
      </c>
      <c r="AM124" s="1">
        <f t="shared" si="59"/>
        <v>5.6</v>
      </c>
      <c r="AN124">
        <f>AM124/$P$9*100</f>
        <v>18.064516129032256</v>
      </c>
      <c r="AP124">
        <f t="shared" si="60"/>
        <v>294.03225806451616</v>
      </c>
    </row>
    <row r="125" spans="2:42" x14ac:dyDescent="0.2">
      <c r="B125" t="s">
        <v>30</v>
      </c>
      <c r="C125" t="str">
        <f t="shared" ref="C125:C130" si="61">$P$24</f>
        <v>Ct(At)1</v>
      </c>
      <c r="D125">
        <f>$C$27</f>
        <v>1</v>
      </c>
      <c r="E125">
        <f t="shared" ref="E125:E130" si="62">P27</f>
        <v>31000</v>
      </c>
      <c r="F125">
        <f>(E126-E125)</f>
        <v>12969000</v>
      </c>
      <c r="G125">
        <f>((D127-D125)*(E127-E125))/2+(D127-D125)*E125</f>
        <v>14031000</v>
      </c>
      <c r="AJ125" s="1" t="s">
        <v>130</v>
      </c>
      <c r="AK125" s="1" t="s">
        <v>93</v>
      </c>
      <c r="AL125" s="1">
        <f>AK$32</f>
        <v>3</v>
      </c>
      <c r="AM125" s="1">
        <f t="shared" si="59"/>
        <v>5.7</v>
      </c>
      <c r="AN125">
        <f>AM125/$P$10*100</f>
        <v>570</v>
      </c>
      <c r="AP125">
        <f t="shared" si="60"/>
        <v>919.61538461538464</v>
      </c>
    </row>
    <row r="126" spans="2:42" x14ac:dyDescent="0.2">
      <c r="B126" t="s">
        <v>30</v>
      </c>
      <c r="C126" t="str">
        <f t="shared" si="61"/>
        <v>Ct(At)1</v>
      </c>
      <c r="D126">
        <v>2</v>
      </c>
      <c r="E126">
        <f t="shared" si="62"/>
        <v>13000000</v>
      </c>
      <c r="F126">
        <f>(E127-E126)</f>
        <v>1000000</v>
      </c>
      <c r="G126">
        <f>((D128-D127)*(E128-E127))/2+(D128-D127)*E127</f>
        <v>48000000</v>
      </c>
      <c r="AJ126" s="1" t="s">
        <v>130</v>
      </c>
      <c r="AK126" s="1" t="s">
        <v>93</v>
      </c>
      <c r="AL126" s="1">
        <f>AK$33</f>
        <v>6</v>
      </c>
      <c r="AM126" s="1">
        <f t="shared" si="59"/>
        <v>5.6</v>
      </c>
      <c r="AN126">
        <f>AM126/$P$11*100</f>
        <v>43.076923076923073</v>
      </c>
    </row>
    <row r="127" spans="2:42" x14ac:dyDescent="0.2">
      <c r="B127" t="s">
        <v>30</v>
      </c>
      <c r="C127" t="str">
        <f t="shared" si="61"/>
        <v>Ct(At)1</v>
      </c>
      <c r="D127">
        <f>C$29</f>
        <v>3</v>
      </c>
      <c r="E127">
        <f t="shared" si="62"/>
        <v>14000000</v>
      </c>
      <c r="F127">
        <f>(E128-E127)</f>
        <v>4000000</v>
      </c>
      <c r="G127">
        <f>((D128-D127)*(E128-E127))/2+(D128-D127)*E127</f>
        <v>48000000</v>
      </c>
      <c r="AJ127" s="1" t="s">
        <v>136</v>
      </c>
      <c r="AK127" s="1" t="s">
        <v>96</v>
      </c>
      <c r="AL127" s="1">
        <f>$C$27</f>
        <v>1</v>
      </c>
      <c r="AM127" s="1">
        <f>AX7</f>
        <v>7.5999999999999988</v>
      </c>
      <c r="AN127" t="e">
        <f>AM127/$P$5*100</f>
        <v>#VALUE!</v>
      </c>
      <c r="AP127" t="e">
        <f>((AL128-AL127)*(AN128-AN127))/2+(AL128-AL127)*AN127</f>
        <v>#VALUE!</v>
      </c>
    </row>
    <row r="128" spans="2:42" x14ac:dyDescent="0.2">
      <c r="B128" t="s">
        <v>30</v>
      </c>
      <c r="C128" t="str">
        <f t="shared" si="61"/>
        <v>Ct(At)1</v>
      </c>
      <c r="D128">
        <f>C$30</f>
        <v>6</v>
      </c>
      <c r="E128">
        <f t="shared" si="62"/>
        <v>18000000</v>
      </c>
      <c r="G128">
        <f>((D129-D128)*(E129-E128))/2+(D129-D128)*E128</f>
        <v>11200000</v>
      </c>
      <c r="AJ128" s="1" t="s">
        <v>136</v>
      </c>
      <c r="AK128" s="1" t="s">
        <v>96</v>
      </c>
      <c r="AL128" s="1">
        <f>$C$28</f>
        <v>2</v>
      </c>
      <c r="AM128" s="1">
        <f t="shared" ref="AM128:AM133" si="63">AX8</f>
        <v>7.3666666666666671</v>
      </c>
      <c r="AN128" t="e">
        <f>AM128/$P$6*100</f>
        <v>#VALUE!</v>
      </c>
      <c r="AP128" t="e">
        <f t="shared" ref="AP128:AP131" si="64">((AL129-AL128)*(AN129-AN128))/2+(AL129-AL128)*AN128</f>
        <v>#VALUE!</v>
      </c>
    </row>
    <row r="129" spans="2:42" x14ac:dyDescent="0.2">
      <c r="B129" t="s">
        <v>30</v>
      </c>
      <c r="C129" t="str">
        <f t="shared" si="61"/>
        <v>Ct(At)1</v>
      </c>
      <c r="D129">
        <f>C$31</f>
        <v>7</v>
      </c>
      <c r="E129">
        <f t="shared" si="62"/>
        <v>4400000</v>
      </c>
      <c r="G129">
        <f>((D130-D129)*(E130-E129))/2+(D130-D129)*E129</f>
        <v>4600000</v>
      </c>
      <c r="AJ129" s="1" t="s">
        <v>136</v>
      </c>
      <c r="AK129" s="1" t="s">
        <v>96</v>
      </c>
      <c r="AL129" s="1">
        <f>AK$29</f>
        <v>0</v>
      </c>
      <c r="AM129" s="1">
        <f t="shared" si="63"/>
        <v>7.5333333333333341</v>
      </c>
      <c r="AN129">
        <f>AM129/$P$7*100</f>
        <v>31.388888888888893</v>
      </c>
      <c r="AP129">
        <f t="shared" si="64"/>
        <v>90.0277777777778</v>
      </c>
    </row>
    <row r="130" spans="2:42" x14ac:dyDescent="0.2">
      <c r="B130" t="s">
        <v>30</v>
      </c>
      <c r="C130" t="str">
        <f t="shared" si="61"/>
        <v>Ct(At)1</v>
      </c>
      <c r="D130">
        <f>C$32</f>
        <v>8</v>
      </c>
      <c r="E130">
        <f t="shared" si="62"/>
        <v>4800000</v>
      </c>
      <c r="AJ130" s="1" t="s">
        <v>136</v>
      </c>
      <c r="AK130" s="1" t="s">
        <v>96</v>
      </c>
      <c r="AL130" s="1">
        <f>AK$30</f>
        <v>1</v>
      </c>
      <c r="AM130" s="1">
        <f t="shared" si="63"/>
        <v>7.4333333333333336</v>
      </c>
      <c r="AN130">
        <f>AM130/$P$8*100</f>
        <v>148.66666666666669</v>
      </c>
      <c r="AP130">
        <f t="shared" si="64"/>
        <v>86.322580645161295</v>
      </c>
    </row>
    <row r="131" spans="2:42" x14ac:dyDescent="0.2">
      <c r="B131" t="s">
        <v>30</v>
      </c>
      <c r="C131" t="str">
        <f>$Q$24</f>
        <v>Ct(At)2</v>
      </c>
      <c r="D131">
        <f>$C$26</f>
        <v>0</v>
      </c>
      <c r="E131">
        <f>Q26</f>
        <v>1600000</v>
      </c>
      <c r="F131">
        <f>(E132-E131)</f>
        <v>-1539000</v>
      </c>
      <c r="G131">
        <f>((D132-D131)*(E132-E131))/2+(D132-D131)*E131</f>
        <v>830500</v>
      </c>
      <c r="AJ131" s="1" t="s">
        <v>136</v>
      </c>
      <c r="AK131" s="1" t="s">
        <v>96</v>
      </c>
      <c r="AL131" s="1">
        <f>AK$31</f>
        <v>2</v>
      </c>
      <c r="AM131" s="1">
        <f t="shared" si="63"/>
        <v>7.4333333333333327</v>
      </c>
      <c r="AN131">
        <f>AM131/$P$9*100</f>
        <v>23.978494623655912</v>
      </c>
      <c r="AP131">
        <f t="shared" si="64"/>
        <v>381.98924731182797</v>
      </c>
    </row>
    <row r="132" spans="2:42" x14ac:dyDescent="0.2">
      <c r="B132" t="s">
        <v>30</v>
      </c>
      <c r="C132" t="str">
        <f t="shared" ref="C132:C137" si="65">$Q$24</f>
        <v>Ct(At)2</v>
      </c>
      <c r="D132">
        <f>$C$27</f>
        <v>1</v>
      </c>
      <c r="E132">
        <f t="shared" ref="E132:E137" si="66">Q27</f>
        <v>61000</v>
      </c>
      <c r="F132">
        <f>(E133-E132)</f>
        <v>6939000</v>
      </c>
      <c r="G132">
        <f>((D134-D132)*(E134-E132))/2+(D134-D132)*E132</f>
        <v>19061000</v>
      </c>
      <c r="AJ132" s="1" t="s">
        <v>136</v>
      </c>
      <c r="AK132" s="1" t="s">
        <v>96</v>
      </c>
      <c r="AL132" s="1">
        <f>AK$32</f>
        <v>3</v>
      </c>
      <c r="AM132" s="1">
        <f t="shared" si="63"/>
        <v>7.3999999999999995</v>
      </c>
      <c r="AN132">
        <f>AM132/$P$10*100</f>
        <v>740</v>
      </c>
      <c r="AP132">
        <f>((AL133-AL132)*(AN133-AN132))/2+(AL133-AL132)*AN132</f>
        <v>1195</v>
      </c>
    </row>
    <row r="133" spans="2:42" x14ac:dyDescent="0.2">
      <c r="B133" t="s">
        <v>30</v>
      </c>
      <c r="C133" t="str">
        <f t="shared" si="65"/>
        <v>Ct(At)2</v>
      </c>
      <c r="D133">
        <v>2</v>
      </c>
      <c r="E133">
        <f t="shared" si="66"/>
        <v>7000000</v>
      </c>
      <c r="F133">
        <f>(E134-E133)</f>
        <v>12000000</v>
      </c>
      <c r="G133">
        <f>((D135-D134)*(E135-E134))/2+(D135-D134)*E134</f>
        <v>60000000</v>
      </c>
      <c r="AJ133" s="1" t="s">
        <v>136</v>
      </c>
      <c r="AK133" s="1" t="s">
        <v>96</v>
      </c>
      <c r="AL133" s="1">
        <f>AK$33</f>
        <v>6</v>
      </c>
      <c r="AM133" s="1">
        <f t="shared" si="63"/>
        <v>7.3666666666666671</v>
      </c>
      <c r="AN133">
        <f>AM133/$P$11*100</f>
        <v>56.666666666666664</v>
      </c>
    </row>
    <row r="134" spans="2:42" x14ac:dyDescent="0.2">
      <c r="B134" t="s">
        <v>30</v>
      </c>
      <c r="C134" t="str">
        <f t="shared" si="65"/>
        <v>Ct(At)2</v>
      </c>
      <c r="D134">
        <f>C$29</f>
        <v>3</v>
      </c>
      <c r="E134">
        <f t="shared" si="66"/>
        <v>19000000</v>
      </c>
      <c r="F134">
        <f>(E135-E134)</f>
        <v>2000000</v>
      </c>
      <c r="G134">
        <f>((D135-D134)*(E135-E134))/2+(D135-D134)*E134</f>
        <v>60000000</v>
      </c>
      <c r="AJ134" s="1"/>
      <c r="AK134" s="1"/>
      <c r="AL134" s="1"/>
      <c r="AM134" s="1"/>
    </row>
    <row r="135" spans="2:42" x14ac:dyDescent="0.2">
      <c r="B135" t="s">
        <v>30</v>
      </c>
      <c r="C135" t="str">
        <f t="shared" si="65"/>
        <v>Ct(At)2</v>
      </c>
      <c r="D135">
        <f>C$30</f>
        <v>6</v>
      </c>
      <c r="E135">
        <f t="shared" si="66"/>
        <v>21000000</v>
      </c>
      <c r="G135">
        <f>((D136-D135)*(E136-E135))/2+(D136-D135)*E135</f>
        <v>12650000</v>
      </c>
      <c r="AJ135" s="1"/>
      <c r="AK135" s="1"/>
      <c r="AL135" s="1"/>
      <c r="AM135" s="1"/>
    </row>
    <row r="136" spans="2:42" x14ac:dyDescent="0.2">
      <c r="B136" t="s">
        <v>30</v>
      </c>
      <c r="C136" t="str">
        <f t="shared" si="65"/>
        <v>Ct(At)2</v>
      </c>
      <c r="D136">
        <f>C$31</f>
        <v>7</v>
      </c>
      <c r="E136">
        <f t="shared" si="66"/>
        <v>4300000</v>
      </c>
      <c r="G136">
        <f>((D137-D136)*(E137-E136))/2+(D137-D136)*E136</f>
        <v>4600000</v>
      </c>
      <c r="AJ136" s="1"/>
      <c r="AK136" s="1"/>
      <c r="AL136" s="1"/>
      <c r="AM136" s="1"/>
    </row>
    <row r="137" spans="2:42" x14ac:dyDescent="0.2">
      <c r="B137" t="s">
        <v>30</v>
      </c>
      <c r="C137" t="str">
        <f t="shared" si="65"/>
        <v>Ct(At)2</v>
      </c>
      <c r="D137">
        <f>C$32</f>
        <v>8</v>
      </c>
      <c r="E137">
        <f t="shared" si="66"/>
        <v>4900000</v>
      </c>
      <c r="AJ137" s="1"/>
      <c r="AK137" s="1"/>
      <c r="AL137" s="1"/>
      <c r="AM137" s="1"/>
    </row>
    <row r="138" spans="2:42" x14ac:dyDescent="0.2">
      <c r="B138" t="s">
        <v>30</v>
      </c>
      <c r="C138" t="str">
        <f>$R$24</f>
        <v>Ct(At)3</v>
      </c>
      <c r="D138">
        <f>$C$26</f>
        <v>0</v>
      </c>
      <c r="E138">
        <f>R26</f>
        <v>1600000</v>
      </c>
      <c r="F138">
        <f>(E139-E138)</f>
        <v>-1566000</v>
      </c>
      <c r="G138">
        <f>((D139-D138)*(E139-E138))/2+(D139-D138)*E138</f>
        <v>817000</v>
      </c>
      <c r="AJ138" s="1"/>
      <c r="AK138" s="1"/>
      <c r="AL138" s="1"/>
      <c r="AM138" s="1"/>
    </row>
    <row r="139" spans="2:42" x14ac:dyDescent="0.2">
      <c r="B139" t="s">
        <v>30</v>
      </c>
      <c r="C139" t="str">
        <f t="shared" ref="C139:C144" si="67">$R$24</f>
        <v>Ct(At)3</v>
      </c>
      <c r="D139">
        <f>$C$27</f>
        <v>1</v>
      </c>
      <c r="E139">
        <f t="shared" ref="E139:E144" si="68">R27</f>
        <v>34000</v>
      </c>
      <c r="F139">
        <f>(E140-E139)</f>
        <v>12966000</v>
      </c>
      <c r="G139">
        <f>((D141-D139)*(E141-E139))/2+(D141-D139)*E139</f>
        <v>23034000</v>
      </c>
      <c r="AJ139" s="1"/>
      <c r="AK139" s="1"/>
      <c r="AL139" s="1"/>
      <c r="AM139" s="1"/>
    </row>
    <row r="140" spans="2:42" x14ac:dyDescent="0.2">
      <c r="B140" t="s">
        <v>30</v>
      </c>
      <c r="C140" t="str">
        <f t="shared" si="67"/>
        <v>Ct(At)3</v>
      </c>
      <c r="D140">
        <v>2</v>
      </c>
      <c r="E140">
        <f t="shared" si="68"/>
        <v>13000000</v>
      </c>
      <c r="F140">
        <f>(E141-E140)</f>
        <v>10000000</v>
      </c>
      <c r="G140">
        <f>((D142-D141)*(E142-E141))/2+(D142-D141)*E141</f>
        <v>51000000</v>
      </c>
      <c r="AJ140" s="1"/>
      <c r="AK140" s="1"/>
      <c r="AL140" s="1"/>
      <c r="AM140" s="1"/>
    </row>
    <row r="141" spans="2:42" x14ac:dyDescent="0.2">
      <c r="B141" t="s">
        <v>30</v>
      </c>
      <c r="C141" t="str">
        <f t="shared" si="67"/>
        <v>Ct(At)3</v>
      </c>
      <c r="D141">
        <f>C$29</f>
        <v>3</v>
      </c>
      <c r="E141">
        <f t="shared" si="68"/>
        <v>23000000</v>
      </c>
      <c r="F141">
        <f>(E142-E141)</f>
        <v>-12000000</v>
      </c>
      <c r="G141">
        <f>((D142-D141)*(E142-E141))/2+(D142-D141)*E141</f>
        <v>51000000</v>
      </c>
      <c r="AJ141" s="1"/>
      <c r="AK141" s="1"/>
      <c r="AL141" s="1"/>
      <c r="AM141" s="1"/>
    </row>
    <row r="142" spans="2:42" x14ac:dyDescent="0.2">
      <c r="B142" t="s">
        <v>30</v>
      </c>
      <c r="C142" t="str">
        <f t="shared" si="67"/>
        <v>Ct(At)3</v>
      </c>
      <c r="D142">
        <f>C$30</f>
        <v>6</v>
      </c>
      <c r="E142">
        <f t="shared" si="68"/>
        <v>11000000</v>
      </c>
      <c r="G142">
        <f>((D143-D142)*(E143-E142))/2+(D143-D142)*E142</f>
        <v>7950000</v>
      </c>
      <c r="AJ142" s="1"/>
      <c r="AK142" s="1"/>
      <c r="AL142" s="1"/>
      <c r="AM142" s="1"/>
    </row>
    <row r="143" spans="2:42" x14ac:dyDescent="0.2">
      <c r="B143" t="s">
        <v>30</v>
      </c>
      <c r="C143" t="str">
        <f t="shared" si="67"/>
        <v>Ct(At)3</v>
      </c>
      <c r="D143">
        <f>C$31</f>
        <v>7</v>
      </c>
      <c r="E143">
        <f t="shared" si="68"/>
        <v>4900000</v>
      </c>
      <c r="G143">
        <f>((D144-D143)*(E144-E143))/2+(D144-D143)*E143</f>
        <v>4400000</v>
      </c>
      <c r="AJ143" s="1"/>
      <c r="AK143" s="1"/>
      <c r="AL143" s="1"/>
      <c r="AM143" s="1"/>
    </row>
    <row r="144" spans="2:42" x14ac:dyDescent="0.2">
      <c r="B144" t="s">
        <v>30</v>
      </c>
      <c r="C144" t="str">
        <f t="shared" si="67"/>
        <v>Ct(At)3</v>
      </c>
      <c r="D144">
        <f>C$32</f>
        <v>8</v>
      </c>
      <c r="E144">
        <f t="shared" si="68"/>
        <v>3900000</v>
      </c>
      <c r="AJ144" s="1"/>
      <c r="AK144" s="1"/>
      <c r="AL144" s="1"/>
      <c r="AM144" s="1"/>
    </row>
    <row r="145" spans="2:39" x14ac:dyDescent="0.2">
      <c r="B145" t="s">
        <v>30</v>
      </c>
      <c r="C145" t="str">
        <f>$S$24</f>
        <v>Ct(At)4</v>
      </c>
      <c r="D145">
        <f>$C$26</f>
        <v>0</v>
      </c>
      <c r="E145">
        <f>S26</f>
        <v>1600000</v>
      </c>
      <c r="F145">
        <f>(E146-E145)</f>
        <v>-1582000</v>
      </c>
      <c r="G145">
        <f>((D146-D145)*(E146-E145))/2+(D146-D145)*E145</f>
        <v>809000</v>
      </c>
      <c r="AJ145" s="1"/>
      <c r="AK145" s="1"/>
      <c r="AL145" s="1"/>
      <c r="AM145" s="1"/>
    </row>
    <row r="146" spans="2:39" x14ac:dyDescent="0.2">
      <c r="B146" t="s">
        <v>30</v>
      </c>
      <c r="C146" t="str">
        <f t="shared" ref="C146:C151" si="69">$S$24</f>
        <v>Ct(At)4</v>
      </c>
      <c r="D146">
        <f>$C$27</f>
        <v>1</v>
      </c>
      <c r="E146">
        <f t="shared" ref="E146:E151" si="70">S27</f>
        <v>18000</v>
      </c>
      <c r="F146">
        <f>(E147-E146)</f>
        <v>7982000</v>
      </c>
      <c r="G146">
        <f>((D148-D146)*(E148-E146))/2+(D148-D146)*E146</f>
        <v>20018000</v>
      </c>
      <c r="AJ146" s="1"/>
      <c r="AK146" s="1"/>
      <c r="AL146" s="1"/>
      <c r="AM146" s="1"/>
    </row>
    <row r="147" spans="2:39" x14ac:dyDescent="0.2">
      <c r="B147" t="s">
        <v>30</v>
      </c>
      <c r="C147" t="str">
        <f t="shared" si="69"/>
        <v>Ct(At)4</v>
      </c>
      <c r="D147">
        <v>2</v>
      </c>
      <c r="E147">
        <f t="shared" si="70"/>
        <v>8000000</v>
      </c>
      <c r="F147">
        <f>(E148-E147)</f>
        <v>12000000</v>
      </c>
      <c r="G147">
        <f>((D149-D148)*(E149-E148))/2+(D149-D148)*E148</f>
        <v>54000000</v>
      </c>
      <c r="AJ147" s="1"/>
      <c r="AK147" s="1"/>
      <c r="AL147" s="1"/>
      <c r="AM147" s="1"/>
    </row>
    <row r="148" spans="2:39" x14ac:dyDescent="0.2">
      <c r="B148" t="s">
        <v>30</v>
      </c>
      <c r="C148" t="str">
        <f t="shared" si="69"/>
        <v>Ct(At)4</v>
      </c>
      <c r="D148">
        <f>C$29</f>
        <v>3</v>
      </c>
      <c r="E148">
        <f t="shared" si="70"/>
        <v>20000000</v>
      </c>
      <c r="F148">
        <f>(E149-E148)</f>
        <v>-4000000</v>
      </c>
      <c r="G148">
        <f>((D149-D148)*(E149-E148))/2+(D149-D148)*E148</f>
        <v>54000000</v>
      </c>
      <c r="AJ148" s="1"/>
      <c r="AK148" s="1"/>
      <c r="AL148" s="1"/>
      <c r="AM148" s="1"/>
    </row>
    <row r="149" spans="2:39" x14ac:dyDescent="0.2">
      <c r="B149" t="s">
        <v>30</v>
      </c>
      <c r="C149" t="str">
        <f t="shared" si="69"/>
        <v>Ct(At)4</v>
      </c>
      <c r="D149">
        <f>C$30</f>
        <v>6</v>
      </c>
      <c r="E149">
        <f t="shared" si="70"/>
        <v>16000000</v>
      </c>
      <c r="G149">
        <f>((D150-D149)*(E150-E149))/2+(D150-D149)*E149</f>
        <v>10200000</v>
      </c>
      <c r="AJ149" s="1"/>
      <c r="AK149" s="1"/>
      <c r="AL149" s="1"/>
      <c r="AM149" s="1"/>
    </row>
    <row r="150" spans="2:39" x14ac:dyDescent="0.2">
      <c r="B150" t="s">
        <v>30</v>
      </c>
      <c r="C150" t="str">
        <f t="shared" si="69"/>
        <v>Ct(At)4</v>
      </c>
      <c r="D150">
        <f>C$31</f>
        <v>7</v>
      </c>
      <c r="E150">
        <f t="shared" si="70"/>
        <v>4400000</v>
      </c>
      <c r="G150">
        <f>((D151-D150)*(E151-E150))/2+(D151-D150)*E150</f>
        <v>4900000</v>
      </c>
      <c r="AJ150" s="1"/>
      <c r="AK150" s="1"/>
      <c r="AL150" s="1"/>
      <c r="AM150" s="1"/>
    </row>
    <row r="151" spans="2:39" x14ac:dyDescent="0.2">
      <c r="B151" t="s">
        <v>30</v>
      </c>
      <c r="C151" t="str">
        <f t="shared" si="69"/>
        <v>Ct(At)4</v>
      </c>
      <c r="D151">
        <f>C$32</f>
        <v>8</v>
      </c>
      <c r="E151">
        <f t="shared" si="70"/>
        <v>5400000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38F9C-B4B2-A44D-8172-ADFA912669CC}">
  <dimension ref="A4:BH151"/>
  <sheetViews>
    <sheetView zoomScale="12" workbookViewId="0">
      <selection activeCell="M84" sqref="M84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8" width="18.1640625" bestFit="1" customWidth="1"/>
    <col min="9" max="9" width="16.83203125" bestFit="1" customWidth="1"/>
    <col min="10" max="11" width="19.6640625" bestFit="1" customWidth="1"/>
    <col min="12" max="16" width="18.1640625" bestFit="1" customWidth="1"/>
    <col min="17" max="19" width="16.83203125" bestFit="1" customWidth="1"/>
    <col min="21" max="22" width="19.6640625" bestFit="1" customWidth="1"/>
    <col min="24" max="25" width="18.1640625" bestFit="1" customWidth="1"/>
    <col min="27" max="27" width="11.33203125" bestFit="1" customWidth="1"/>
    <col min="28" max="32" width="11" bestFit="1" customWidth="1"/>
  </cols>
  <sheetData>
    <row r="4" spans="1:55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5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</row>
    <row r="6" spans="1:55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N6" t="s">
        <v>31</v>
      </c>
      <c r="AO6" t="s">
        <v>31</v>
      </c>
      <c r="AP6" t="s">
        <v>31</v>
      </c>
      <c r="AQ6" t="s">
        <v>31</v>
      </c>
      <c r="AR6" t="s">
        <v>32</v>
      </c>
      <c r="AS6" t="s">
        <v>32</v>
      </c>
      <c r="AT6" t="s">
        <v>32</v>
      </c>
      <c r="AU6" t="s">
        <v>32</v>
      </c>
      <c r="AV6" t="s">
        <v>145</v>
      </c>
      <c r="AW6" t="s">
        <v>145</v>
      </c>
      <c r="AX6" t="s">
        <v>145</v>
      </c>
      <c r="AY6" t="s">
        <v>145</v>
      </c>
    </row>
    <row r="7" spans="1:55" x14ac:dyDescent="0.2">
      <c r="C7" s="53" t="s">
        <v>0</v>
      </c>
      <c r="D7" s="53">
        <v>26</v>
      </c>
      <c r="E7" s="53">
        <v>26</v>
      </c>
      <c r="F7" s="53">
        <v>26</v>
      </c>
      <c r="G7" s="53">
        <v>26</v>
      </c>
      <c r="H7" s="53">
        <v>21</v>
      </c>
      <c r="I7" s="53">
        <v>21</v>
      </c>
      <c r="J7" s="53">
        <v>21</v>
      </c>
      <c r="K7" s="53">
        <v>21</v>
      </c>
      <c r="L7" s="53">
        <v>26</v>
      </c>
      <c r="M7" s="53">
        <v>26</v>
      </c>
      <c r="N7" s="53">
        <v>26</v>
      </c>
      <c r="O7" s="53">
        <v>26</v>
      </c>
      <c r="P7" s="53">
        <v>21</v>
      </c>
      <c r="Q7" s="53">
        <v>21</v>
      </c>
      <c r="R7" s="53">
        <v>21</v>
      </c>
      <c r="S7" s="53">
        <v>21</v>
      </c>
      <c r="T7" s="54"/>
      <c r="U7" s="54"/>
      <c r="V7" s="54"/>
      <c r="W7" s="54"/>
      <c r="AM7" t="s">
        <v>59</v>
      </c>
      <c r="AN7" t="s">
        <v>60</v>
      </c>
      <c r="AO7" t="s">
        <v>61</v>
      </c>
      <c r="AP7" t="s">
        <v>62</v>
      </c>
      <c r="AQ7" t="s">
        <v>63</v>
      </c>
      <c r="AR7" t="s">
        <v>64</v>
      </c>
      <c r="AS7" t="s">
        <v>65</v>
      </c>
      <c r="AT7" t="s">
        <v>66</v>
      </c>
      <c r="AU7" t="s">
        <v>67</v>
      </c>
      <c r="AV7" t="s">
        <v>68</v>
      </c>
      <c r="AW7" t="s">
        <v>69</v>
      </c>
      <c r="AX7" t="s">
        <v>70</v>
      </c>
      <c r="AY7" t="s">
        <v>71</v>
      </c>
      <c r="AZ7" t="s">
        <v>72</v>
      </c>
    </row>
    <row r="8" spans="1:55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M8" t="s">
        <v>73</v>
      </c>
      <c r="AN8">
        <v>7.5999999999999988</v>
      </c>
      <c r="AO8">
        <v>7.5999999999999988</v>
      </c>
      <c r="AP8">
        <v>7.5999999999999988</v>
      </c>
      <c r="AQ8">
        <v>7.5999999999999988</v>
      </c>
      <c r="AR8">
        <v>7.5999999999999988</v>
      </c>
      <c r="AS8">
        <v>7.5999999999999988</v>
      </c>
      <c r="AT8">
        <v>7.5999999999999988</v>
      </c>
      <c r="AU8">
        <v>7.5999999999999988</v>
      </c>
      <c r="AV8">
        <v>7.5999999999999988</v>
      </c>
      <c r="AW8">
        <v>7.5999999999999988</v>
      </c>
      <c r="AX8">
        <v>7.5999999999999988</v>
      </c>
      <c r="AY8">
        <v>7.5999999999999988</v>
      </c>
      <c r="AZ8">
        <v>7.5999999999999988</v>
      </c>
      <c r="BA8">
        <v>7.7</v>
      </c>
      <c r="BB8">
        <v>7.5</v>
      </c>
      <c r="BC8">
        <v>7.6</v>
      </c>
    </row>
    <row r="9" spans="1:55" x14ac:dyDescent="0.2">
      <c r="C9" s="53" t="s">
        <v>1</v>
      </c>
      <c r="D9" s="53">
        <v>10</v>
      </c>
      <c r="E9" s="53">
        <v>15</v>
      </c>
      <c r="F9" s="53">
        <v>16</v>
      </c>
      <c r="G9" s="53">
        <v>14</v>
      </c>
      <c r="H9" s="53">
        <v>16</v>
      </c>
      <c r="I9" s="53">
        <v>12</v>
      </c>
      <c r="J9" s="53">
        <v>22</v>
      </c>
      <c r="K9" s="53">
        <v>15</v>
      </c>
      <c r="L9" s="53">
        <v>18</v>
      </c>
      <c r="M9" s="53">
        <v>25</v>
      </c>
      <c r="N9" s="53">
        <v>28</v>
      </c>
      <c r="O9" s="53">
        <v>28</v>
      </c>
      <c r="P9" s="10">
        <v>39</v>
      </c>
      <c r="Q9" s="10">
        <v>53</v>
      </c>
      <c r="R9" s="10">
        <v>51</v>
      </c>
      <c r="S9" s="55">
        <v>61</v>
      </c>
      <c r="T9" s="54"/>
      <c r="U9" s="54"/>
      <c r="V9" s="54"/>
      <c r="W9" s="54"/>
      <c r="AM9" t="s">
        <v>74</v>
      </c>
      <c r="AN9">
        <v>7.4</v>
      </c>
      <c r="AO9">
        <v>7.5</v>
      </c>
      <c r="AP9">
        <v>7.4</v>
      </c>
      <c r="AQ9">
        <v>7.7</v>
      </c>
      <c r="AR9">
        <v>7.4</v>
      </c>
      <c r="AS9">
        <v>7.4</v>
      </c>
      <c r="AT9">
        <v>7.4</v>
      </c>
      <c r="AU9">
        <v>7.5</v>
      </c>
      <c r="AV9">
        <v>7.6</v>
      </c>
      <c r="AW9">
        <v>7.4</v>
      </c>
      <c r="AX9">
        <v>7.4</v>
      </c>
      <c r="AY9">
        <v>7.5</v>
      </c>
      <c r="AZ9">
        <v>7.3666666666666671</v>
      </c>
      <c r="BA9">
        <v>7.5</v>
      </c>
      <c r="BB9">
        <v>7.2</v>
      </c>
      <c r="BC9">
        <v>7.4</v>
      </c>
    </row>
    <row r="10" spans="1:55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3</v>
      </c>
      <c r="I10" s="10">
        <v>3</v>
      </c>
      <c r="J10" s="10">
        <v>3</v>
      </c>
      <c r="K10" s="10">
        <v>3</v>
      </c>
      <c r="L10" s="10">
        <v>4</v>
      </c>
      <c r="M10" s="10">
        <v>4</v>
      </c>
      <c r="N10" s="10">
        <v>4</v>
      </c>
      <c r="O10" s="10">
        <v>4</v>
      </c>
      <c r="P10" s="10">
        <v>3</v>
      </c>
      <c r="Q10" s="10">
        <v>3</v>
      </c>
      <c r="R10" s="10">
        <v>3</v>
      </c>
      <c r="S10" s="55">
        <v>3</v>
      </c>
      <c r="AM10" t="s">
        <v>75</v>
      </c>
      <c r="AN10">
        <v>7.3</v>
      </c>
      <c r="AO10">
        <v>7.5</v>
      </c>
      <c r="AP10">
        <v>7.5</v>
      </c>
      <c r="AQ10">
        <v>7</v>
      </c>
      <c r="AR10">
        <v>7.5</v>
      </c>
      <c r="AS10">
        <v>7.5</v>
      </c>
      <c r="AT10">
        <v>7.4</v>
      </c>
      <c r="AU10">
        <v>7.5</v>
      </c>
      <c r="AV10">
        <v>7.4</v>
      </c>
      <c r="AW10">
        <v>7.6</v>
      </c>
      <c r="AX10">
        <v>7.6</v>
      </c>
      <c r="AY10">
        <v>7.4</v>
      </c>
      <c r="AZ10">
        <v>7.5333333333333341</v>
      </c>
      <c r="BA10">
        <v>7.5</v>
      </c>
      <c r="BB10">
        <v>7.5</v>
      </c>
      <c r="BC10">
        <v>7.6</v>
      </c>
    </row>
    <row r="11" spans="1:55" x14ac:dyDescent="0.2">
      <c r="C11" s="53" t="s">
        <v>2</v>
      </c>
      <c r="D11" s="53">
        <v>75</v>
      </c>
      <c r="E11" s="53">
        <v>67</v>
      </c>
      <c r="F11" s="53">
        <v>81</v>
      </c>
      <c r="G11" s="53">
        <v>101</v>
      </c>
      <c r="H11" s="53">
        <v>12</v>
      </c>
      <c r="I11" s="53">
        <v>14</v>
      </c>
      <c r="J11" s="53">
        <v>10</v>
      </c>
      <c r="K11" s="53">
        <v>9</v>
      </c>
      <c r="L11" s="53">
        <v>7</v>
      </c>
      <c r="M11" s="53">
        <v>9</v>
      </c>
      <c r="N11" s="53">
        <v>8</v>
      </c>
      <c r="O11" s="53">
        <v>11</v>
      </c>
      <c r="P11" s="53">
        <v>15</v>
      </c>
      <c r="Q11" s="53">
        <v>12</v>
      </c>
      <c r="R11" s="53">
        <v>16</v>
      </c>
      <c r="S11" s="56">
        <v>12</v>
      </c>
      <c r="T11" s="54"/>
      <c r="U11" s="54"/>
      <c r="V11" s="54"/>
      <c r="W11" s="54"/>
      <c r="AM11" t="s">
        <v>76</v>
      </c>
      <c r="AN11">
        <v>7.5</v>
      </c>
      <c r="AO11">
        <v>7.3</v>
      </c>
      <c r="AP11">
        <v>7.3</v>
      </c>
      <c r="AQ11">
        <v>7.2</v>
      </c>
      <c r="AR11">
        <v>7.5</v>
      </c>
      <c r="AS11">
        <v>7.4</v>
      </c>
      <c r="AT11">
        <v>7.4</v>
      </c>
      <c r="AU11">
        <v>7.4</v>
      </c>
      <c r="AV11">
        <v>7.5</v>
      </c>
      <c r="AW11">
        <v>7.4</v>
      </c>
      <c r="AX11">
        <v>7.4</v>
      </c>
      <c r="AY11">
        <v>7.5</v>
      </c>
      <c r="AZ11">
        <v>7.4333333333333336</v>
      </c>
      <c r="BA11">
        <v>7.4</v>
      </c>
      <c r="BB11">
        <v>7.4</v>
      </c>
      <c r="BC11">
        <v>7.5</v>
      </c>
    </row>
    <row r="12" spans="1:55" x14ac:dyDescent="0.2">
      <c r="C12" s="10" t="s">
        <v>129</v>
      </c>
      <c r="D12" s="53">
        <v>4</v>
      </c>
      <c r="E12" s="53">
        <v>4</v>
      </c>
      <c r="F12" s="10">
        <v>4</v>
      </c>
      <c r="G12" s="10">
        <v>4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4</v>
      </c>
      <c r="Q12" s="10">
        <v>4</v>
      </c>
      <c r="R12" s="10">
        <v>4</v>
      </c>
      <c r="S12" s="55">
        <v>4</v>
      </c>
      <c r="AM12" t="s">
        <v>77</v>
      </c>
      <c r="AN12">
        <v>5.9</v>
      </c>
      <c r="AO12">
        <v>6</v>
      </c>
      <c r="AP12">
        <v>6</v>
      </c>
      <c r="AQ12">
        <v>5.8</v>
      </c>
      <c r="AR12">
        <v>7.1</v>
      </c>
      <c r="AS12">
        <v>7.2</v>
      </c>
      <c r="AT12">
        <v>7.2</v>
      </c>
      <c r="AU12">
        <v>6.9</v>
      </c>
      <c r="AV12">
        <v>5.9</v>
      </c>
      <c r="AW12">
        <v>5.7</v>
      </c>
      <c r="AX12">
        <v>6.1</v>
      </c>
      <c r="AY12">
        <v>5.9</v>
      </c>
      <c r="AZ12">
        <v>7.4333333333333327</v>
      </c>
      <c r="BA12">
        <v>7.4</v>
      </c>
      <c r="BB12">
        <v>7.3</v>
      </c>
      <c r="BC12">
        <v>7.6</v>
      </c>
    </row>
    <row r="13" spans="1:55" x14ac:dyDescent="0.2">
      <c r="A13" s="57"/>
      <c r="C13" s="53" t="s">
        <v>3</v>
      </c>
      <c r="D13" s="53">
        <v>32</v>
      </c>
      <c r="E13" s="53">
        <v>32</v>
      </c>
      <c r="F13" s="53">
        <v>34</v>
      </c>
      <c r="G13" s="53">
        <v>28</v>
      </c>
      <c r="H13" s="53">
        <v>12</v>
      </c>
      <c r="I13" s="53">
        <v>18</v>
      </c>
      <c r="J13" s="53">
        <v>25</v>
      </c>
      <c r="K13" s="53">
        <v>16</v>
      </c>
      <c r="L13" s="53">
        <v>29</v>
      </c>
      <c r="M13" s="53">
        <v>33</v>
      </c>
      <c r="N13" s="53">
        <v>24</v>
      </c>
      <c r="O13" s="53">
        <v>18</v>
      </c>
      <c r="P13" s="53">
        <v>31</v>
      </c>
      <c r="Q13" s="53">
        <v>28</v>
      </c>
      <c r="R13" s="53">
        <v>12</v>
      </c>
      <c r="S13" s="56">
        <v>19</v>
      </c>
      <c r="T13" s="54"/>
      <c r="U13" s="54"/>
      <c r="V13" s="54"/>
      <c r="W13" s="54"/>
      <c r="AM13" t="s">
        <v>78</v>
      </c>
      <c r="AN13">
        <v>5.6</v>
      </c>
      <c r="AO13">
        <v>5.8</v>
      </c>
      <c r="AP13">
        <v>5.7</v>
      </c>
      <c r="AQ13">
        <v>5.6</v>
      </c>
      <c r="AR13">
        <v>7.1</v>
      </c>
      <c r="AS13">
        <v>7.1</v>
      </c>
      <c r="AT13">
        <v>7.3</v>
      </c>
      <c r="AU13">
        <v>7.2</v>
      </c>
      <c r="AV13">
        <v>5.8</v>
      </c>
      <c r="AW13">
        <v>5.8</v>
      </c>
      <c r="AX13">
        <v>6</v>
      </c>
      <c r="AY13">
        <v>6.1</v>
      </c>
      <c r="AZ13">
        <v>7.3999999999999995</v>
      </c>
      <c r="BA13">
        <v>7.3</v>
      </c>
      <c r="BB13">
        <v>7.4</v>
      </c>
      <c r="BC13">
        <v>7.5</v>
      </c>
    </row>
    <row r="14" spans="1:55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4</v>
      </c>
      <c r="Q14" s="10">
        <v>4</v>
      </c>
      <c r="R14" s="10">
        <v>4</v>
      </c>
      <c r="S14" s="55">
        <v>4</v>
      </c>
      <c r="AM14" t="s">
        <v>79</v>
      </c>
      <c r="AN14">
        <v>5.3</v>
      </c>
      <c r="AO14">
        <v>5.5</v>
      </c>
      <c r="AP14">
        <v>5.4</v>
      </c>
      <c r="AQ14">
        <v>5.3</v>
      </c>
      <c r="AR14">
        <v>7.2</v>
      </c>
      <c r="AS14">
        <v>7.1</v>
      </c>
      <c r="AT14">
        <v>7.3</v>
      </c>
      <c r="AU14">
        <v>7.2</v>
      </c>
      <c r="AV14">
        <v>5.6</v>
      </c>
      <c r="AW14">
        <v>5.7</v>
      </c>
      <c r="AX14">
        <v>5.6</v>
      </c>
      <c r="AY14">
        <v>5.6</v>
      </c>
      <c r="AZ14">
        <v>7.3666666666666671</v>
      </c>
      <c r="BA14">
        <v>7.4</v>
      </c>
      <c r="BB14">
        <v>7.3</v>
      </c>
      <c r="BC14">
        <v>7.4</v>
      </c>
    </row>
    <row r="15" spans="1:55" x14ac:dyDescent="0.2">
      <c r="C15" s="53" t="s">
        <v>4</v>
      </c>
      <c r="D15" s="53">
        <v>29</v>
      </c>
      <c r="E15" s="53">
        <v>14</v>
      </c>
      <c r="F15" s="53">
        <v>28</v>
      </c>
      <c r="G15" s="53">
        <v>20</v>
      </c>
      <c r="H15" s="53">
        <v>6</v>
      </c>
      <c r="I15" s="53">
        <v>21</v>
      </c>
      <c r="J15" s="53">
        <v>6</v>
      </c>
      <c r="K15" s="53">
        <v>8</v>
      </c>
      <c r="L15" s="53">
        <v>8</v>
      </c>
      <c r="M15" s="53">
        <v>16</v>
      </c>
      <c r="N15" s="53">
        <v>10</v>
      </c>
      <c r="O15" s="53">
        <v>11</v>
      </c>
      <c r="P15" s="53">
        <v>12</v>
      </c>
      <c r="Q15" s="53">
        <v>25</v>
      </c>
      <c r="R15" s="53">
        <v>8</v>
      </c>
      <c r="S15" s="56">
        <v>4</v>
      </c>
      <c r="T15" s="54"/>
      <c r="U15" s="54"/>
      <c r="V15" s="54"/>
      <c r="W15" s="54"/>
    </row>
    <row r="16" spans="1:55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4</v>
      </c>
      <c r="Q16" s="10">
        <v>4</v>
      </c>
      <c r="R16" s="10">
        <v>4</v>
      </c>
      <c r="S16" s="55">
        <v>4</v>
      </c>
    </row>
    <row r="17" spans="3:55" x14ac:dyDescent="0.2">
      <c r="C17" s="53" t="s">
        <v>24</v>
      </c>
      <c r="D17" s="53">
        <v>42</v>
      </c>
      <c r="E17" s="53">
        <v>26</v>
      </c>
      <c r="F17" s="53">
        <v>23</v>
      </c>
      <c r="G17" s="53">
        <v>34</v>
      </c>
      <c r="H17" s="53">
        <v>15</v>
      </c>
      <c r="I17" s="53">
        <v>20</v>
      </c>
      <c r="J17" s="53">
        <v>23</v>
      </c>
      <c r="K17" s="53">
        <v>18</v>
      </c>
      <c r="L17" s="53">
        <v>22</v>
      </c>
      <c r="M17" s="53">
        <v>19</v>
      </c>
      <c r="N17" s="53">
        <v>27</v>
      </c>
      <c r="O17" s="53">
        <v>30</v>
      </c>
      <c r="P17" s="53">
        <v>99</v>
      </c>
      <c r="Q17" s="53">
        <v>90</v>
      </c>
      <c r="R17" s="53">
        <v>98</v>
      </c>
      <c r="S17" s="56">
        <v>89</v>
      </c>
      <c r="T17" s="54"/>
      <c r="U17" s="54"/>
      <c r="V17" s="54"/>
      <c r="W17" s="54"/>
    </row>
    <row r="18" spans="3:55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5" x14ac:dyDescent="0.2">
      <c r="C19" s="53" t="s">
        <v>5</v>
      </c>
      <c r="D19" s="53">
        <v>28</v>
      </c>
      <c r="E19" s="53">
        <v>24</v>
      </c>
      <c r="F19" s="53">
        <v>34</v>
      </c>
      <c r="G19" s="53">
        <v>29</v>
      </c>
      <c r="H19" s="53">
        <v>20</v>
      </c>
      <c r="I19" s="53">
        <v>23</v>
      </c>
      <c r="J19" s="53">
        <v>20</v>
      </c>
      <c r="K19" s="53">
        <v>16</v>
      </c>
      <c r="L19" s="53">
        <v>22</v>
      </c>
      <c r="M19" s="53">
        <v>20</v>
      </c>
      <c r="N19" s="53">
        <v>10</v>
      </c>
      <c r="O19" s="53">
        <v>37</v>
      </c>
      <c r="P19" s="53">
        <v>87</v>
      </c>
      <c r="Q19" s="53">
        <v>83</v>
      </c>
      <c r="R19" s="53">
        <v>89</v>
      </c>
      <c r="S19" s="56">
        <v>106</v>
      </c>
      <c r="T19" s="54"/>
      <c r="U19" s="54"/>
      <c r="V19" s="54"/>
      <c r="W19" s="54"/>
    </row>
    <row r="20" spans="3:55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58">
        <v>3</v>
      </c>
      <c r="Q20" s="58">
        <v>3</v>
      </c>
      <c r="R20" s="58">
        <v>3</v>
      </c>
      <c r="S20" s="59">
        <v>3</v>
      </c>
    </row>
    <row r="21" spans="3:55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5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5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5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5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5" x14ac:dyDescent="0.2">
      <c r="C26" s="61">
        <v>0</v>
      </c>
      <c r="D26" s="61">
        <f t="shared" ref="D26:S26" si="0">((D7*(5*20)*10^D8))/(5*30)</f>
        <v>1733333.3333333333</v>
      </c>
      <c r="E26" s="61">
        <f t="shared" si="0"/>
        <v>1733333.3333333333</v>
      </c>
      <c r="F26" s="61">
        <f t="shared" si="0"/>
        <v>1733333.3333333333</v>
      </c>
      <c r="G26" s="61">
        <f t="shared" si="0"/>
        <v>1733333.3333333333</v>
      </c>
      <c r="H26" s="61">
        <f t="shared" si="0"/>
        <v>1400000</v>
      </c>
      <c r="I26" s="61">
        <f t="shared" si="0"/>
        <v>1400000</v>
      </c>
      <c r="J26" s="61">
        <f t="shared" si="0"/>
        <v>1400000</v>
      </c>
      <c r="K26" s="61">
        <f t="shared" si="0"/>
        <v>1400000</v>
      </c>
      <c r="L26" s="61">
        <f t="shared" si="0"/>
        <v>1733333.3333333333</v>
      </c>
      <c r="M26" s="61">
        <f t="shared" si="0"/>
        <v>1733333.3333333333</v>
      </c>
      <c r="N26" s="61">
        <f t="shared" si="0"/>
        <v>1733333.3333333333</v>
      </c>
      <c r="O26" s="61">
        <f t="shared" si="0"/>
        <v>1733333.3333333333</v>
      </c>
      <c r="P26" s="61">
        <f t="shared" si="0"/>
        <v>1400000</v>
      </c>
      <c r="Q26" s="61">
        <f t="shared" si="0"/>
        <v>1400000</v>
      </c>
      <c r="R26" s="61">
        <f t="shared" si="0"/>
        <v>1400000</v>
      </c>
      <c r="S26" s="55">
        <f t="shared" si="0"/>
        <v>1400000</v>
      </c>
    </row>
    <row r="27" spans="3:55" x14ac:dyDescent="0.2">
      <c r="C27" s="10">
        <v>1</v>
      </c>
      <c r="D27" s="61">
        <f>D9*(5*20)*10^D10</f>
        <v>10000000</v>
      </c>
      <c r="E27" s="61">
        <f t="shared" ref="E27:R27" si="1">E9*(5*20)*10^E10</f>
        <v>15000000</v>
      </c>
      <c r="F27" s="61">
        <f t="shared" si="1"/>
        <v>16000000</v>
      </c>
      <c r="G27" s="61">
        <f t="shared" si="1"/>
        <v>14000000</v>
      </c>
      <c r="H27" s="61">
        <f t="shared" si="1"/>
        <v>1600000</v>
      </c>
      <c r="I27" s="61">
        <f t="shared" si="1"/>
        <v>1200000</v>
      </c>
      <c r="J27" s="61">
        <f t="shared" si="1"/>
        <v>2200000</v>
      </c>
      <c r="K27" s="61">
        <f t="shared" si="1"/>
        <v>1500000</v>
      </c>
      <c r="L27" s="61">
        <f>L9*(5*20)*10^L10</f>
        <v>18000000</v>
      </c>
      <c r="M27" s="61">
        <f t="shared" si="1"/>
        <v>25000000</v>
      </c>
      <c r="N27" s="61">
        <f t="shared" si="1"/>
        <v>28000000</v>
      </c>
      <c r="O27" s="61">
        <f t="shared" si="1"/>
        <v>28000000</v>
      </c>
      <c r="P27" s="61">
        <f t="shared" si="1"/>
        <v>3900000</v>
      </c>
      <c r="Q27" s="61">
        <f t="shared" si="1"/>
        <v>5300000</v>
      </c>
      <c r="R27" s="61">
        <f t="shared" si="1"/>
        <v>5100000</v>
      </c>
      <c r="S27" s="55">
        <f>S9*(5*20)*10^S10</f>
        <v>6100000</v>
      </c>
      <c r="AM27" t="s">
        <v>6</v>
      </c>
      <c r="AV27" t="s">
        <v>130</v>
      </c>
      <c r="AW27" t="s">
        <v>130</v>
      </c>
      <c r="AX27" t="s">
        <v>130</v>
      </c>
      <c r="AY27" t="s">
        <v>130</v>
      </c>
      <c r="AZ27" t="s">
        <v>130</v>
      </c>
      <c r="BA27" t="s">
        <v>130</v>
      </c>
      <c r="BB27" t="s">
        <v>130</v>
      </c>
      <c r="BC27" t="s">
        <v>130</v>
      </c>
    </row>
    <row r="28" spans="3:55" x14ac:dyDescent="0.2">
      <c r="C28" s="10">
        <v>2</v>
      </c>
      <c r="D28" s="61">
        <f>D11*(5*20)*10^D12</f>
        <v>75000000</v>
      </c>
      <c r="E28" s="61">
        <f>E11*(5*20)*10^E12</f>
        <v>67000000</v>
      </c>
      <c r="F28" s="61">
        <f t="shared" ref="F28:S28" si="2">F11*(5*20)*10^F12</f>
        <v>81000000</v>
      </c>
      <c r="G28" s="61">
        <f t="shared" si="2"/>
        <v>101000000</v>
      </c>
      <c r="H28" s="61">
        <f t="shared" si="2"/>
        <v>12000000</v>
      </c>
      <c r="I28" s="61">
        <f t="shared" si="2"/>
        <v>14000000</v>
      </c>
      <c r="J28" s="61">
        <f t="shared" si="2"/>
        <v>10000000</v>
      </c>
      <c r="K28" s="61">
        <f t="shared" si="2"/>
        <v>9000000</v>
      </c>
      <c r="L28" s="61">
        <f t="shared" si="2"/>
        <v>70000000</v>
      </c>
      <c r="M28" s="61">
        <f t="shared" si="2"/>
        <v>90000000</v>
      </c>
      <c r="N28" s="61">
        <f t="shared" si="2"/>
        <v>80000000</v>
      </c>
      <c r="O28" s="61">
        <f t="shared" si="2"/>
        <v>110000000</v>
      </c>
      <c r="P28" s="61">
        <f t="shared" si="2"/>
        <v>15000000</v>
      </c>
      <c r="Q28" s="61">
        <f t="shared" si="2"/>
        <v>12000000</v>
      </c>
      <c r="R28" s="61">
        <f t="shared" si="2"/>
        <v>16000000</v>
      </c>
      <c r="S28" s="61">
        <f t="shared" si="2"/>
        <v>12000000</v>
      </c>
      <c r="AN28" t="s">
        <v>8</v>
      </c>
      <c r="AO28" t="s">
        <v>9</v>
      </c>
      <c r="AP28" t="s">
        <v>10</v>
      </c>
      <c r="AQ28" t="s">
        <v>11</v>
      </c>
      <c r="AR28" t="s">
        <v>12</v>
      </c>
      <c r="AS28" t="s">
        <v>13</v>
      </c>
      <c r="AT28" t="s">
        <v>14</v>
      </c>
      <c r="AU28" t="s">
        <v>15</v>
      </c>
      <c r="AV28" t="s">
        <v>16</v>
      </c>
      <c r="AW28" t="s">
        <v>17</v>
      </c>
      <c r="AX28" t="s">
        <v>18</v>
      </c>
      <c r="AY28" t="s">
        <v>19</v>
      </c>
      <c r="AZ28" t="s">
        <v>20</v>
      </c>
      <c r="BA28" t="s">
        <v>21</v>
      </c>
      <c r="BB28" t="s">
        <v>22</v>
      </c>
      <c r="BC28" t="s">
        <v>23</v>
      </c>
    </row>
    <row r="29" spans="3:55" x14ac:dyDescent="0.2">
      <c r="C29" s="10">
        <v>3</v>
      </c>
      <c r="D29" s="61">
        <f t="shared" ref="D29:S29" si="3">D13*(5*20)*10^D14</f>
        <v>320000000</v>
      </c>
      <c r="E29" s="61">
        <f t="shared" si="3"/>
        <v>320000000</v>
      </c>
      <c r="F29" s="61">
        <f t="shared" si="3"/>
        <v>340000000</v>
      </c>
      <c r="G29" s="61">
        <f t="shared" si="3"/>
        <v>280000000</v>
      </c>
      <c r="H29" s="61">
        <f t="shared" si="3"/>
        <v>12000000</v>
      </c>
      <c r="I29" s="61">
        <f t="shared" si="3"/>
        <v>18000000</v>
      </c>
      <c r="J29" s="61">
        <f t="shared" si="3"/>
        <v>25000000</v>
      </c>
      <c r="K29" s="61">
        <f t="shared" si="3"/>
        <v>16000000</v>
      </c>
      <c r="L29" s="61">
        <f t="shared" si="3"/>
        <v>290000000</v>
      </c>
      <c r="M29" s="61">
        <f t="shared" si="3"/>
        <v>330000000</v>
      </c>
      <c r="N29" s="61">
        <f t="shared" si="3"/>
        <v>240000000</v>
      </c>
      <c r="O29" s="61">
        <f t="shared" si="3"/>
        <v>180000000</v>
      </c>
      <c r="P29" s="61">
        <f t="shared" si="3"/>
        <v>31000000</v>
      </c>
      <c r="Q29" s="61">
        <f t="shared" si="3"/>
        <v>28000000</v>
      </c>
      <c r="R29" s="61">
        <f t="shared" si="3"/>
        <v>12000000</v>
      </c>
      <c r="S29" s="55">
        <f t="shared" si="3"/>
        <v>19000000</v>
      </c>
      <c r="AM29" t="s">
        <v>131</v>
      </c>
    </row>
    <row r="30" spans="3:55" x14ac:dyDescent="0.2">
      <c r="C30" s="10">
        <v>6</v>
      </c>
      <c r="D30" s="61">
        <f t="shared" ref="D30:S30" si="4">D15*(5*20)*10^D16</f>
        <v>290000000</v>
      </c>
      <c r="E30" s="61">
        <f t="shared" si="4"/>
        <v>140000000</v>
      </c>
      <c r="F30" s="61">
        <f t="shared" si="4"/>
        <v>280000000</v>
      </c>
      <c r="G30" s="61">
        <f t="shared" si="4"/>
        <v>200000000</v>
      </c>
      <c r="H30" s="61">
        <f t="shared" si="4"/>
        <v>6000000</v>
      </c>
      <c r="I30" s="61">
        <f t="shared" si="4"/>
        <v>21000000</v>
      </c>
      <c r="J30" s="61">
        <f t="shared" si="4"/>
        <v>6000000</v>
      </c>
      <c r="K30" s="61">
        <f t="shared" si="4"/>
        <v>8000000</v>
      </c>
      <c r="L30" s="61">
        <f t="shared" si="4"/>
        <v>80000000</v>
      </c>
      <c r="M30" s="61">
        <f t="shared" si="4"/>
        <v>160000000</v>
      </c>
      <c r="N30" s="61">
        <f t="shared" si="4"/>
        <v>100000000</v>
      </c>
      <c r="O30" s="61">
        <f t="shared" si="4"/>
        <v>110000000</v>
      </c>
      <c r="P30" s="61">
        <f t="shared" si="4"/>
        <v>12000000</v>
      </c>
      <c r="Q30" s="61">
        <f t="shared" si="4"/>
        <v>25000000</v>
      </c>
      <c r="R30" s="61">
        <f t="shared" si="4"/>
        <v>8000000</v>
      </c>
      <c r="S30" s="55">
        <f t="shared" si="4"/>
        <v>4000000</v>
      </c>
      <c r="AM30">
        <v>0</v>
      </c>
    </row>
    <row r="31" spans="3:55" x14ac:dyDescent="0.2">
      <c r="C31" s="10">
        <v>7</v>
      </c>
      <c r="D31" s="61">
        <f t="shared" ref="D31:S31" si="5">D17*(5*20)*10^D18</f>
        <v>420000000</v>
      </c>
      <c r="E31" s="61">
        <f t="shared" si="5"/>
        <v>260000000</v>
      </c>
      <c r="F31" s="61">
        <f t="shared" si="5"/>
        <v>230000000</v>
      </c>
      <c r="G31" s="61">
        <f t="shared" si="5"/>
        <v>340000000</v>
      </c>
      <c r="H31" s="61">
        <f t="shared" si="5"/>
        <v>15000000</v>
      </c>
      <c r="I31" s="61">
        <f t="shared" si="5"/>
        <v>20000000</v>
      </c>
      <c r="J31" s="61">
        <f t="shared" si="5"/>
        <v>23000000</v>
      </c>
      <c r="K31" s="61">
        <f t="shared" si="5"/>
        <v>18000000</v>
      </c>
      <c r="L31" s="61">
        <f t="shared" si="5"/>
        <v>220000000</v>
      </c>
      <c r="M31" s="61">
        <f t="shared" si="5"/>
        <v>190000000</v>
      </c>
      <c r="N31" s="61">
        <f t="shared" si="5"/>
        <v>270000000</v>
      </c>
      <c r="O31" s="61">
        <f t="shared" si="5"/>
        <v>300000000</v>
      </c>
      <c r="P31" s="61">
        <f t="shared" si="5"/>
        <v>9900000</v>
      </c>
      <c r="Q31" s="61">
        <f t="shared" si="5"/>
        <v>9000000</v>
      </c>
      <c r="R31" s="61">
        <f t="shared" si="5"/>
        <v>9800000</v>
      </c>
      <c r="S31" s="55">
        <f t="shared" si="5"/>
        <v>8900000</v>
      </c>
      <c r="AM31">
        <v>1</v>
      </c>
    </row>
    <row r="32" spans="3:55" x14ac:dyDescent="0.2">
      <c r="C32" s="10">
        <v>8</v>
      </c>
      <c r="D32" s="61">
        <f t="shared" ref="D32:S32" si="6">D19*(5*20)*10^D20</f>
        <v>280000000</v>
      </c>
      <c r="E32" s="61">
        <f t="shared" si="6"/>
        <v>240000000</v>
      </c>
      <c r="F32" s="61">
        <f t="shared" si="6"/>
        <v>340000000</v>
      </c>
      <c r="G32" s="61">
        <f t="shared" si="6"/>
        <v>290000000</v>
      </c>
      <c r="H32" s="61">
        <f t="shared" si="6"/>
        <v>20000000</v>
      </c>
      <c r="I32" s="61">
        <f t="shared" si="6"/>
        <v>23000000</v>
      </c>
      <c r="J32" s="61">
        <f t="shared" si="6"/>
        <v>20000000</v>
      </c>
      <c r="K32" s="61">
        <f t="shared" si="6"/>
        <v>16000000</v>
      </c>
      <c r="L32" s="61">
        <f t="shared" si="6"/>
        <v>220000000</v>
      </c>
      <c r="M32" s="61">
        <f t="shared" si="6"/>
        <v>200000000</v>
      </c>
      <c r="N32" s="61">
        <f t="shared" si="6"/>
        <v>100000000</v>
      </c>
      <c r="O32" s="61">
        <f t="shared" si="6"/>
        <v>370000000</v>
      </c>
      <c r="P32" s="61">
        <f t="shared" si="6"/>
        <v>8700000</v>
      </c>
      <c r="Q32" s="61">
        <f t="shared" si="6"/>
        <v>8300000</v>
      </c>
      <c r="R32" s="61">
        <f t="shared" si="6"/>
        <v>8900000</v>
      </c>
      <c r="S32" s="55">
        <f t="shared" si="6"/>
        <v>10600000</v>
      </c>
      <c r="AM32">
        <v>2</v>
      </c>
    </row>
    <row r="33" spans="2:60" x14ac:dyDescent="0.2">
      <c r="AM33">
        <v>3</v>
      </c>
    </row>
    <row r="34" spans="2:60" x14ac:dyDescent="0.2">
      <c r="AM34">
        <v>6</v>
      </c>
    </row>
    <row r="35" spans="2:60" x14ac:dyDescent="0.2">
      <c r="AM35">
        <v>7</v>
      </c>
    </row>
    <row r="36" spans="2:60" x14ac:dyDescent="0.2">
      <c r="AM36">
        <v>8</v>
      </c>
    </row>
    <row r="38" spans="2:60" ht="16" x14ac:dyDescent="0.2">
      <c r="N38" s="62"/>
      <c r="O38" s="41" t="s">
        <v>40</v>
      </c>
      <c r="P38" s="37" t="s">
        <v>42</v>
      </c>
      <c r="Q38" s="41" t="s">
        <v>43</v>
      </c>
    </row>
    <row r="39" spans="2:60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60" ht="16" x14ac:dyDescent="0.2">
      <c r="B40" t="s">
        <v>29</v>
      </c>
      <c r="C40" t="str">
        <f>$D$24</f>
        <v>At1</v>
      </c>
      <c r="D40">
        <f>$C$26</f>
        <v>0</v>
      </c>
      <c r="E40">
        <f>D26</f>
        <v>1733333.3333333333</v>
      </c>
      <c r="F40">
        <f>(E41-E40)</f>
        <v>8266666.666666667</v>
      </c>
      <c r="G40">
        <f>((D41-D40)*(E41-E40))/2+(D41-D40)*E40</f>
        <v>5866666.666666667</v>
      </c>
      <c r="H40" t="s">
        <v>29</v>
      </c>
      <c r="I40" t="s">
        <v>31</v>
      </c>
      <c r="J40">
        <f>SUM(G40:G45)</f>
        <v>2870866666.666667</v>
      </c>
      <c r="K40">
        <f>AVERAGE(J40:J43)</f>
        <v>2533991666.666667</v>
      </c>
      <c r="M40" t="s">
        <v>31</v>
      </c>
      <c r="N40" s="42" t="s">
        <v>8</v>
      </c>
      <c r="O40" s="43">
        <f>MAX(E40:E46)</f>
        <v>420000000</v>
      </c>
      <c r="P40">
        <f>MAX(F40:F42)</f>
        <v>245000000</v>
      </c>
      <c r="Q40" s="42">
        <v>1</v>
      </c>
      <c r="S40" t="s">
        <v>29</v>
      </c>
      <c r="T40" t="s">
        <v>31</v>
      </c>
      <c r="U40">
        <f>SUM(G40:G45)</f>
        <v>2870866666.666667</v>
      </c>
      <c r="V40">
        <f>AVERAGE(U40:U43)</f>
        <v>2533991666.666667</v>
      </c>
      <c r="W40" t="s">
        <v>31</v>
      </c>
      <c r="X40">
        <f>P40</f>
        <v>245000000</v>
      </c>
      <c r="Y40">
        <f>AVERAGE(X40:X43)</f>
        <v>234000000</v>
      </c>
      <c r="Z40" t="s">
        <v>31</v>
      </c>
    </row>
    <row r="41" spans="2:60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10000000</v>
      </c>
      <c r="F41">
        <f>(E42-E41)</f>
        <v>65000000</v>
      </c>
      <c r="G41">
        <f>((D43-D41)*(E43-E41))/2+(D43-D41)*E41</f>
        <v>330000000</v>
      </c>
      <c r="H41" t="s">
        <v>29</v>
      </c>
      <c r="I41" t="s">
        <v>31</v>
      </c>
      <c r="J41">
        <f>SUM(G47:G52)</f>
        <v>2173366666.666667</v>
      </c>
      <c r="M41" t="s">
        <v>31</v>
      </c>
      <c r="N41" s="42" t="s">
        <v>9</v>
      </c>
      <c r="O41" s="43">
        <f>MAX(E47:E53)</f>
        <v>320000000</v>
      </c>
      <c r="P41">
        <f>MAX(F47:F49)</f>
        <v>253000000</v>
      </c>
      <c r="Q41" s="42">
        <v>1</v>
      </c>
      <c r="R41" s="42"/>
      <c r="S41" t="s">
        <v>29</v>
      </c>
      <c r="T41" t="s">
        <v>31</v>
      </c>
      <c r="U41">
        <f>SUM(G47:G52)</f>
        <v>2173366666.666667</v>
      </c>
      <c r="W41" t="s">
        <v>31</v>
      </c>
      <c r="X41">
        <f t="shared" ref="X41:X54" si="9">P41</f>
        <v>253000000</v>
      </c>
      <c r="Z41" t="s">
        <v>32</v>
      </c>
    </row>
    <row r="42" spans="2:60" ht="16" x14ac:dyDescent="0.2">
      <c r="B42" t="s">
        <v>29</v>
      </c>
      <c r="C42" t="str">
        <f t="shared" si="7"/>
        <v>At1</v>
      </c>
      <c r="D42">
        <v>2</v>
      </c>
      <c r="E42">
        <f t="shared" si="8"/>
        <v>75000000</v>
      </c>
      <c r="F42">
        <f t="shared" ref="F42:F43" si="10">(E43-E42)</f>
        <v>245000000</v>
      </c>
      <c r="G42">
        <f>((D44-D43)*(E44-E43))/2+(D44-D43)*E43</f>
        <v>915000000</v>
      </c>
      <c r="H42" t="s">
        <v>29</v>
      </c>
      <c r="I42" t="s">
        <v>31</v>
      </c>
      <c r="J42">
        <f>SUM(G54:G59)</f>
        <v>2764866666.666667</v>
      </c>
      <c r="M42" t="s">
        <v>31</v>
      </c>
      <c r="N42" s="42" t="s">
        <v>10</v>
      </c>
      <c r="O42" s="43">
        <f>MAX(E54:E60)</f>
        <v>340000000</v>
      </c>
      <c r="P42">
        <f>MAX(F54:F56)</f>
        <v>259000000</v>
      </c>
      <c r="Q42" s="42">
        <v>1</v>
      </c>
      <c r="R42" s="42"/>
      <c r="S42" t="s">
        <v>29</v>
      </c>
      <c r="T42" t="s">
        <v>31</v>
      </c>
      <c r="U42">
        <f>SUM(G54:G59)</f>
        <v>2764866666.666667</v>
      </c>
      <c r="W42" t="s">
        <v>31</v>
      </c>
      <c r="X42">
        <f t="shared" si="9"/>
        <v>259000000</v>
      </c>
      <c r="Z42" t="s">
        <v>36</v>
      </c>
      <c r="AA42">
        <f>LOG10(V48/V40)</f>
        <v>-0.14183097075267198</v>
      </c>
      <c r="AB42">
        <f>AA42*2</f>
        <v>-0.28366194150534396</v>
      </c>
      <c r="AC42" s="44" t="s">
        <v>151</v>
      </c>
      <c r="AD42">
        <f>LOG10(Y48/Y40)</f>
        <v>-0.12493873660829995</v>
      </c>
      <c r="AE42">
        <f>AD42*2</f>
        <v>-0.24987747321659989</v>
      </c>
      <c r="AF42" s="44">
        <v>0.19400000000000001</v>
      </c>
    </row>
    <row r="43" spans="2:60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320000000</v>
      </c>
      <c r="F43">
        <f t="shared" si="10"/>
        <v>-30000000</v>
      </c>
      <c r="G43">
        <f>((D44-D43)*(E44-E43))/2+(D44-D43)*E43</f>
        <v>915000000</v>
      </c>
      <c r="H43" t="s">
        <v>29</v>
      </c>
      <c r="I43" t="s">
        <v>31</v>
      </c>
      <c r="J43">
        <f>SUM(G61:G66)</f>
        <v>2326866666.666667</v>
      </c>
      <c r="M43" t="s">
        <v>31</v>
      </c>
      <c r="N43" s="42" t="s">
        <v>11</v>
      </c>
      <c r="O43" s="43">
        <f>MAX(E61:E67)</f>
        <v>340000000</v>
      </c>
      <c r="P43">
        <f>MAX(F61:F63)</f>
        <v>179000000</v>
      </c>
      <c r="Q43" s="42">
        <v>1</v>
      </c>
      <c r="R43" s="42"/>
      <c r="S43" t="s">
        <v>29</v>
      </c>
      <c r="T43" t="s">
        <v>31</v>
      </c>
      <c r="U43">
        <f>SUM(G61:G66)</f>
        <v>2326866666.666667</v>
      </c>
      <c r="W43" t="s">
        <v>31</v>
      </c>
      <c r="X43">
        <f t="shared" si="9"/>
        <v>179000000</v>
      </c>
      <c r="Z43" t="s">
        <v>37</v>
      </c>
      <c r="AA43">
        <f>LOG10(V52/V44)</f>
        <v>4.8193576296441901E-2</v>
      </c>
      <c r="AB43">
        <f>AA43*2</f>
        <v>9.6387152592883801E-2</v>
      </c>
      <c r="AC43" s="44">
        <v>0.65400000000000003</v>
      </c>
      <c r="AD43">
        <f>LOG10(Y52/Y44)</f>
        <v>3.8184345553539667E-2</v>
      </c>
      <c r="AE43">
        <f>AD43*2</f>
        <v>7.6368691107079334E-2</v>
      </c>
      <c r="AF43" s="44">
        <v>0.71199999999999997</v>
      </c>
      <c r="AL43" t="s">
        <v>28</v>
      </c>
      <c r="AM43" t="s">
        <v>27</v>
      </c>
      <c r="AN43" t="s">
        <v>26</v>
      </c>
      <c r="AO43" t="s">
        <v>80</v>
      </c>
      <c r="AP43" t="s">
        <v>81</v>
      </c>
      <c r="AR43" t="s">
        <v>34</v>
      </c>
      <c r="AS43" t="s">
        <v>28</v>
      </c>
      <c r="AT43" t="s">
        <v>6</v>
      </c>
      <c r="AU43" t="s">
        <v>82</v>
      </c>
      <c r="AV43" t="s">
        <v>35</v>
      </c>
      <c r="AW43" t="s">
        <v>83</v>
      </c>
      <c r="AX43" t="s">
        <v>81</v>
      </c>
      <c r="AY43" t="s">
        <v>35</v>
      </c>
      <c r="AZ43" t="s">
        <v>84</v>
      </c>
      <c r="BB43" t="s">
        <v>6</v>
      </c>
      <c r="BC43" t="s">
        <v>85</v>
      </c>
      <c r="BD43" t="s">
        <v>86</v>
      </c>
      <c r="BE43" t="s">
        <v>87</v>
      </c>
      <c r="BG43" t="s">
        <v>35</v>
      </c>
      <c r="BH43" t="s">
        <v>84</v>
      </c>
    </row>
    <row r="44" spans="2:60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290000000</v>
      </c>
      <c r="G44">
        <f>((D45-D44)*(E45-E44))/2+(D45-D44)*E44</f>
        <v>355000000</v>
      </c>
      <c r="H44" t="s">
        <v>29</v>
      </c>
      <c r="I44" t="s">
        <v>32</v>
      </c>
      <c r="J44">
        <f>SUM(G68:G73)</f>
        <v>97100000</v>
      </c>
      <c r="K44">
        <f>AVERAGE(J44:J47)</f>
        <v>138887500</v>
      </c>
      <c r="M44" t="s">
        <v>32</v>
      </c>
      <c r="N44" s="42" t="s">
        <v>12</v>
      </c>
      <c r="O44" s="43">
        <f>MAX(E68:E75)</f>
        <v>20000000</v>
      </c>
      <c r="P44">
        <f>MAX(F68:F70)</f>
        <v>10400000</v>
      </c>
      <c r="Q44" s="42">
        <v>1</v>
      </c>
      <c r="R44" s="42"/>
      <c r="S44" t="s">
        <v>29</v>
      </c>
      <c r="T44" t="s">
        <v>32</v>
      </c>
      <c r="U44">
        <f>SUM(G68:G73)</f>
        <v>97100000</v>
      </c>
      <c r="V44">
        <f>AVERAGE(U44:U47)</f>
        <v>138887500</v>
      </c>
      <c r="W44" t="s">
        <v>32</v>
      </c>
      <c r="X44">
        <f t="shared" si="9"/>
        <v>10400000</v>
      </c>
      <c r="Y44">
        <f>AVERAGE(X44:X47)</f>
        <v>11425000</v>
      </c>
      <c r="AL44" t="s">
        <v>31</v>
      </c>
      <c r="AM44" t="s">
        <v>8</v>
      </c>
      <c r="AN44">
        <v>0</v>
      </c>
      <c r="AO44">
        <v>7.5999999999999988</v>
      </c>
      <c r="AP44">
        <v>100</v>
      </c>
      <c r="AR44">
        <v>100.22624434389141</v>
      </c>
      <c r="AS44" t="s">
        <v>31</v>
      </c>
      <c r="AT44" t="s">
        <v>8</v>
      </c>
      <c r="AU44">
        <v>80.45821349862365</v>
      </c>
      <c r="AV44">
        <v>81.282200180388259</v>
      </c>
      <c r="AW44">
        <v>90.75436424677639</v>
      </c>
      <c r="AX44">
        <v>89.477873987870126</v>
      </c>
      <c r="AY44">
        <v>81.282200180388259</v>
      </c>
      <c r="AZ44">
        <v>6.9311695416554677</v>
      </c>
      <c r="BB44" t="s">
        <v>150</v>
      </c>
      <c r="BC44">
        <v>94.629268632059308</v>
      </c>
      <c r="BD44">
        <v>71.532763929462647</v>
      </c>
      <c r="BE44">
        <v>5.5130176000130344</v>
      </c>
      <c r="BG44">
        <v>81.282200180388259</v>
      </c>
      <c r="BH44">
        <v>6.9311695416554677</v>
      </c>
    </row>
    <row r="45" spans="2:60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420000000</v>
      </c>
      <c r="G45">
        <f>((D46-D45)*(E46-E45))/2+(D46-D45)*E45</f>
        <v>350000000</v>
      </c>
      <c r="H45" t="s">
        <v>29</v>
      </c>
      <c r="I45" t="s">
        <v>32</v>
      </c>
      <c r="J45">
        <f>SUM(G75:G80)</f>
        <v>179500000</v>
      </c>
      <c r="M45" t="s">
        <v>32</v>
      </c>
      <c r="N45" s="42" t="s">
        <v>13</v>
      </c>
      <c r="O45" s="43">
        <f>MAX(E75:E81)</f>
        <v>23000000</v>
      </c>
      <c r="P45">
        <f>MAX(F75:F77)</f>
        <v>12800000</v>
      </c>
      <c r="Q45" s="42">
        <v>1</v>
      </c>
      <c r="R45" s="42"/>
      <c r="S45" t="s">
        <v>29</v>
      </c>
      <c r="T45" t="s">
        <v>32</v>
      </c>
      <c r="U45">
        <f>SUM(G75:G80)</f>
        <v>179500000</v>
      </c>
      <c r="W45" t="s">
        <v>32</v>
      </c>
      <c r="X45">
        <f t="shared" si="9"/>
        <v>12800000</v>
      </c>
      <c r="AL45" t="s">
        <v>31</v>
      </c>
      <c r="AM45" t="s">
        <v>8</v>
      </c>
      <c r="AN45">
        <v>1</v>
      </c>
      <c r="AO45">
        <v>7.4</v>
      </c>
      <c r="AP45">
        <v>100.4524886877828</v>
      </c>
      <c r="AR45">
        <v>98.677571777519717</v>
      </c>
      <c r="AS45" t="s">
        <v>31</v>
      </c>
      <c r="AT45" t="s">
        <v>9</v>
      </c>
      <c r="AU45">
        <v>75.076294372228176</v>
      </c>
      <c r="AW45">
        <v>85.372445120380917</v>
      </c>
      <c r="AX45">
        <v>84.171653340507405</v>
      </c>
      <c r="BG45">
        <v>13.347068451671049</v>
      </c>
      <c r="BH45">
        <v>3.1339684233734704</v>
      </c>
    </row>
    <row r="46" spans="2:60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280000000</v>
      </c>
      <c r="H46" t="s">
        <v>29</v>
      </c>
      <c r="I46" t="s">
        <v>32</v>
      </c>
      <c r="J46">
        <f>SUM(G82:G87)</f>
        <v>158000000</v>
      </c>
      <c r="M46" t="s">
        <v>32</v>
      </c>
      <c r="N46" s="42" t="s">
        <v>14</v>
      </c>
      <c r="O46" s="43">
        <f>MAX(E82:E88)</f>
        <v>25000000</v>
      </c>
      <c r="P46">
        <f>MAX(F82:F84)</f>
        <v>15000000</v>
      </c>
      <c r="Q46" s="42">
        <v>1</v>
      </c>
      <c r="S46" t="s">
        <v>29</v>
      </c>
      <c r="T46" t="s">
        <v>32</v>
      </c>
      <c r="U46">
        <f>SUM(G82:G87)</f>
        <v>158000000</v>
      </c>
      <c r="W46" t="s">
        <v>32</v>
      </c>
      <c r="X46">
        <f t="shared" si="9"/>
        <v>15000000</v>
      </c>
      <c r="AL46" t="s">
        <v>31</v>
      </c>
      <c r="AM46" t="s">
        <v>8</v>
      </c>
      <c r="AN46">
        <v>2</v>
      </c>
      <c r="AO46">
        <v>7.3</v>
      </c>
      <c r="AP46">
        <v>96.902654867256615</v>
      </c>
      <c r="AR46">
        <v>98.899757926901856</v>
      </c>
      <c r="AS46" t="s">
        <v>31</v>
      </c>
      <c r="AT46" t="s">
        <v>10</v>
      </c>
      <c r="AU46">
        <v>78.46384481860207</v>
      </c>
      <c r="AW46">
        <v>88.75999556675481</v>
      </c>
      <c r="AX46">
        <v>87.511556765360737</v>
      </c>
      <c r="BG46">
        <v>71.532763929462647</v>
      </c>
      <c r="BH46">
        <v>5.5130176000130344</v>
      </c>
    </row>
    <row r="47" spans="2:60" ht="16" x14ac:dyDescent="0.2">
      <c r="B47" t="s">
        <v>29</v>
      </c>
      <c r="C47" t="str">
        <f>$E$24</f>
        <v>At2</v>
      </c>
      <c r="D47">
        <f>$C$26</f>
        <v>0</v>
      </c>
      <c r="E47">
        <f>E26</f>
        <v>1733333.3333333333</v>
      </c>
      <c r="F47">
        <f>(E48-E47)</f>
        <v>13266666.666666666</v>
      </c>
      <c r="G47">
        <f>((D48-D47)*(E48-E47))/2+(D48-D47)*E47</f>
        <v>8366666.666666666</v>
      </c>
      <c r="H47" t="s">
        <v>29</v>
      </c>
      <c r="I47" t="s">
        <v>32</v>
      </c>
      <c r="J47">
        <f>SUM(G89:G94)</f>
        <v>120950000</v>
      </c>
      <c r="M47" t="s">
        <v>32</v>
      </c>
      <c r="N47" s="42" t="s">
        <v>15</v>
      </c>
      <c r="O47" s="43">
        <f>MAX(E89:E95)</f>
        <v>18000000</v>
      </c>
      <c r="P47">
        <f>MAX(F89:F91)</f>
        <v>7500000</v>
      </c>
      <c r="Q47" s="42">
        <v>1</v>
      </c>
      <c r="S47" t="s">
        <v>29</v>
      </c>
      <c r="T47" t="s">
        <v>32</v>
      </c>
      <c r="U47">
        <f>SUM(G89:G94)</f>
        <v>120950000</v>
      </c>
      <c r="W47" t="s">
        <v>32</v>
      </c>
      <c r="X47">
        <f t="shared" si="9"/>
        <v>7500000</v>
      </c>
      <c r="AL47" t="s">
        <v>31</v>
      </c>
      <c r="AM47" t="s">
        <v>8</v>
      </c>
      <c r="AN47">
        <v>3</v>
      </c>
      <c r="AO47">
        <v>7.5</v>
      </c>
      <c r="AP47">
        <v>100.89686098654708</v>
      </c>
      <c r="AR47">
        <v>270.40358744394621</v>
      </c>
      <c r="AS47" t="s">
        <v>31</v>
      </c>
      <c r="AT47" t="s">
        <v>11</v>
      </c>
      <c r="AU47">
        <v>91.130448032099139</v>
      </c>
      <c r="AW47">
        <v>101.42659878025188</v>
      </c>
      <c r="AX47">
        <v>100</v>
      </c>
    </row>
    <row r="48" spans="2:60" ht="16" x14ac:dyDescent="0.2">
      <c r="B48" t="s">
        <v>29</v>
      </c>
      <c r="C48" t="str">
        <f t="shared" ref="C48:C53" si="11">$E$24</f>
        <v>At2</v>
      </c>
      <c r="D48">
        <f>$C$27</f>
        <v>1</v>
      </c>
      <c r="E48">
        <f t="shared" ref="E48:E53" si="12">E27</f>
        <v>15000000</v>
      </c>
      <c r="F48">
        <f>(E49-E48)</f>
        <v>52000000</v>
      </c>
      <c r="G48">
        <f>((D50-D48)*(E50-E48))/2+(D50-D48)*E48</f>
        <v>335000000</v>
      </c>
      <c r="H48" t="s">
        <v>30</v>
      </c>
      <c r="I48" t="s">
        <v>36</v>
      </c>
      <c r="J48">
        <f>SUM(G96:G101)</f>
        <v>1797866666.6666667</v>
      </c>
      <c r="K48">
        <f>AVERAGE(J48:J51)</f>
        <v>1827991666.666667</v>
      </c>
      <c r="M48" t="s">
        <v>36</v>
      </c>
      <c r="N48" s="42" t="s">
        <v>16</v>
      </c>
      <c r="O48" s="43">
        <f>MAX(E96:E102)</f>
        <v>290000000</v>
      </c>
      <c r="P48">
        <f>MAX(F96:F98)</f>
        <v>220000000</v>
      </c>
      <c r="Q48" s="42">
        <v>1</v>
      </c>
      <c r="S48" t="s">
        <v>30</v>
      </c>
      <c r="T48" t="s">
        <v>36</v>
      </c>
      <c r="U48">
        <f>SUM(G96:G101)</f>
        <v>1797866666.6666667</v>
      </c>
      <c r="V48">
        <f>AVERAGE(U48:U51)</f>
        <v>1827991666.666667</v>
      </c>
      <c r="W48" t="s">
        <v>36</v>
      </c>
      <c r="X48">
        <f t="shared" si="9"/>
        <v>220000000</v>
      </c>
      <c r="Y48">
        <f>AVERAGE(X48:X51)</f>
        <v>175500000</v>
      </c>
      <c r="AL48" t="s">
        <v>31</v>
      </c>
      <c r="AM48" t="s">
        <v>8</v>
      </c>
      <c r="AN48">
        <v>6</v>
      </c>
      <c r="AO48">
        <v>5.9</v>
      </c>
      <c r="AP48">
        <v>79.372197309417047</v>
      </c>
      <c r="AR48">
        <v>77.523936492546369</v>
      </c>
      <c r="AS48" t="s">
        <v>32</v>
      </c>
      <c r="AT48" t="s">
        <v>12</v>
      </c>
      <c r="AU48">
        <v>12.350152854211046</v>
      </c>
      <c r="AV48">
        <v>13.347068451671049</v>
      </c>
      <c r="AW48">
        <v>22.646303602363787</v>
      </c>
      <c r="AX48">
        <v>22.32777582478996</v>
      </c>
      <c r="AY48">
        <v>13.347068451671049</v>
      </c>
      <c r="AZ48">
        <v>3.1339684233734704</v>
      </c>
    </row>
    <row r="49" spans="2:52" ht="16" x14ac:dyDescent="0.2">
      <c r="B49" t="s">
        <v>29</v>
      </c>
      <c r="C49" t="str">
        <f t="shared" si="11"/>
        <v>At2</v>
      </c>
      <c r="D49">
        <v>2</v>
      </c>
      <c r="E49">
        <f t="shared" si="12"/>
        <v>67000000</v>
      </c>
      <c r="F49">
        <f t="shared" ref="F49:F50" si="13">(E50-E49)</f>
        <v>253000000</v>
      </c>
      <c r="G49">
        <f>((D51-D50)*(E51-E50))/2+(D51-D50)*E50</f>
        <v>690000000</v>
      </c>
      <c r="H49" t="s">
        <v>30</v>
      </c>
      <c r="I49" t="s">
        <v>36</v>
      </c>
      <c r="J49">
        <f>SUM(G103:G108)</f>
        <v>2208366666.666667</v>
      </c>
      <c r="M49" t="s">
        <v>36</v>
      </c>
      <c r="N49" s="42" t="s">
        <v>17</v>
      </c>
      <c r="O49" s="43">
        <f>MAX(E103:E109)</f>
        <v>330000000</v>
      </c>
      <c r="P49">
        <f>MAX(F103:F105)</f>
        <v>240000000</v>
      </c>
      <c r="Q49" s="42">
        <v>1</v>
      </c>
      <c r="S49" t="s">
        <v>30</v>
      </c>
      <c r="T49" t="s">
        <v>36</v>
      </c>
      <c r="U49">
        <f>SUM(G103:G108)</f>
        <v>2208366666.666667</v>
      </c>
      <c r="W49" t="s">
        <v>36</v>
      </c>
      <c r="X49">
        <f t="shared" si="9"/>
        <v>240000000</v>
      </c>
      <c r="AL49" t="s">
        <v>31</v>
      </c>
      <c r="AM49" t="s">
        <v>8</v>
      </c>
      <c r="AN49">
        <v>7</v>
      </c>
      <c r="AO49">
        <v>5.6</v>
      </c>
      <c r="AP49">
        <v>75.675675675675677</v>
      </c>
      <c r="AR49">
        <v>73.810688516570863</v>
      </c>
      <c r="AS49" t="s">
        <v>32</v>
      </c>
      <c r="AT49" t="s">
        <v>13</v>
      </c>
      <c r="AU49">
        <v>13.028885885885302</v>
      </c>
      <c r="AW49">
        <v>23.325036634038042</v>
      </c>
      <c r="AX49">
        <v>22.996962251069302</v>
      </c>
    </row>
    <row r="50" spans="2:52" ht="16" x14ac:dyDescent="0.2">
      <c r="B50" t="s">
        <v>29</v>
      </c>
      <c r="C50" t="str">
        <f t="shared" si="11"/>
        <v>At2</v>
      </c>
      <c r="D50">
        <f>C$29</f>
        <v>3</v>
      </c>
      <c r="E50">
        <f t="shared" si="12"/>
        <v>320000000</v>
      </c>
      <c r="F50">
        <f t="shared" si="13"/>
        <v>-180000000</v>
      </c>
      <c r="G50">
        <f>((D51-D50)*(E51-E50))/2+(D51-D50)*E50</f>
        <v>690000000</v>
      </c>
      <c r="H50" t="s">
        <v>30</v>
      </c>
      <c r="I50" t="s">
        <v>36</v>
      </c>
      <c r="J50">
        <f>SUM(G110:G115)</f>
        <v>1672866666.6666667</v>
      </c>
      <c r="M50" t="s">
        <v>36</v>
      </c>
      <c r="N50" s="42" t="s">
        <v>18</v>
      </c>
      <c r="O50" s="43">
        <f>MAX(E110:E116)</f>
        <v>270000000</v>
      </c>
      <c r="P50">
        <f>MAX(F110:F112)</f>
        <v>160000000</v>
      </c>
      <c r="Q50" s="42">
        <v>1</v>
      </c>
      <c r="S50" t="s">
        <v>30</v>
      </c>
      <c r="T50" t="s">
        <v>36</v>
      </c>
      <c r="U50">
        <f>SUM(G110:G115)</f>
        <v>1672866666.6666667</v>
      </c>
      <c r="W50" t="s">
        <v>36</v>
      </c>
      <c r="X50">
        <f t="shared" si="9"/>
        <v>160000000</v>
      </c>
      <c r="AL50" t="s">
        <v>31</v>
      </c>
      <c r="AM50" t="s">
        <v>8</v>
      </c>
      <c r="AN50">
        <v>8</v>
      </c>
      <c r="AO50">
        <v>5.3</v>
      </c>
      <c r="AP50">
        <v>71.945701357466049</v>
      </c>
      <c r="AS50" t="s">
        <v>32</v>
      </c>
      <c r="AT50" t="s">
        <v>14</v>
      </c>
      <c r="AU50">
        <v>10.296150748152741</v>
      </c>
      <c r="AW50">
        <v>20.592301496305481</v>
      </c>
      <c r="AX50">
        <v>20.302663940176288</v>
      </c>
    </row>
    <row r="51" spans="2:52" ht="16" x14ac:dyDescent="0.2">
      <c r="B51" t="s">
        <v>29</v>
      </c>
      <c r="C51" t="str">
        <f t="shared" si="11"/>
        <v>At2</v>
      </c>
      <c r="D51">
        <f>C$30</f>
        <v>6</v>
      </c>
      <c r="E51">
        <f t="shared" si="12"/>
        <v>140000000</v>
      </c>
      <c r="G51">
        <f>((D52-D51)*(E52-E51))/2+(D52-D51)*E51</f>
        <v>200000000</v>
      </c>
      <c r="H51" t="s">
        <v>30</v>
      </c>
      <c r="I51" t="s">
        <v>36</v>
      </c>
      <c r="J51">
        <f>SUM(G117:G122)</f>
        <v>1632866666.6666665</v>
      </c>
      <c r="M51" t="s">
        <v>36</v>
      </c>
      <c r="N51" s="42" t="s">
        <v>19</v>
      </c>
      <c r="O51" s="43">
        <f>MAX(E117:E123)</f>
        <v>370000000</v>
      </c>
      <c r="P51">
        <f>MAX(F117:F119)</f>
        <v>82000000</v>
      </c>
      <c r="Q51" s="42">
        <v>1</v>
      </c>
      <c r="S51" t="s">
        <v>30</v>
      </c>
      <c r="T51" t="s">
        <v>36</v>
      </c>
      <c r="U51">
        <f>SUM(G117:G122)</f>
        <v>1632866666.6666665</v>
      </c>
      <c r="W51" t="s">
        <v>36</v>
      </c>
      <c r="X51">
        <f t="shared" si="9"/>
        <v>82000000</v>
      </c>
      <c r="AL51" t="s">
        <v>31</v>
      </c>
      <c r="AM51" t="s">
        <v>9</v>
      </c>
      <c r="AN51">
        <v>0</v>
      </c>
      <c r="AO51">
        <v>7.5999999999999988</v>
      </c>
      <c r="AP51">
        <v>100</v>
      </c>
      <c r="AR51">
        <v>100.90497737556561</v>
      </c>
      <c r="AS51" t="s">
        <v>32</v>
      </c>
      <c r="AT51" t="s">
        <v>15</v>
      </c>
      <c r="AU51">
        <v>17.713084318435108</v>
      </c>
      <c r="AW51">
        <v>28.009235066587848</v>
      </c>
      <c r="AX51">
        <v>27.615275877752637</v>
      </c>
    </row>
    <row r="52" spans="2:52" ht="16" x14ac:dyDescent="0.2">
      <c r="B52" t="s">
        <v>29</v>
      </c>
      <c r="C52" t="str">
        <f t="shared" si="11"/>
        <v>At2</v>
      </c>
      <c r="D52">
        <f>C$31</f>
        <v>7</v>
      </c>
      <c r="E52">
        <f t="shared" si="12"/>
        <v>260000000</v>
      </c>
      <c r="G52">
        <f>((D53-D52)*(E53-E52))/2+(D53-D52)*E52</f>
        <v>250000000</v>
      </c>
      <c r="H52" t="s">
        <v>30</v>
      </c>
      <c r="I52" t="s">
        <v>37</v>
      </c>
      <c r="J52">
        <f>SUM(G124:G129)</f>
        <v>186800000</v>
      </c>
      <c r="K52">
        <f>AVERAGE(J52:J55)</f>
        <v>155187500</v>
      </c>
      <c r="M52" t="s">
        <v>37</v>
      </c>
      <c r="N52" s="42" t="s">
        <v>20</v>
      </c>
      <c r="O52" s="43">
        <f>MAX(E124:E130)</f>
        <v>31000000</v>
      </c>
      <c r="P52">
        <f>MAX(F124:F126)</f>
        <v>16000000</v>
      </c>
      <c r="Q52" s="42">
        <v>1</v>
      </c>
      <c r="S52" t="s">
        <v>30</v>
      </c>
      <c r="T52" t="s">
        <v>37</v>
      </c>
      <c r="U52">
        <f>SUM(G124:G129)</f>
        <v>186800000</v>
      </c>
      <c r="V52">
        <f>AVERAGE(U52:U55)</f>
        <v>155187500</v>
      </c>
      <c r="W52" t="s">
        <v>37</v>
      </c>
      <c r="X52">
        <f t="shared" si="9"/>
        <v>16000000</v>
      </c>
      <c r="Y52">
        <f>AVERAGE(X52:X55)</f>
        <v>12475000</v>
      </c>
      <c r="AL52" t="s">
        <v>31</v>
      </c>
      <c r="AM52" t="s">
        <v>9</v>
      </c>
      <c r="AN52">
        <v>1</v>
      </c>
      <c r="AO52">
        <v>7.5</v>
      </c>
      <c r="AP52">
        <v>101.80995475113122</v>
      </c>
      <c r="AR52">
        <v>100.6837384375125</v>
      </c>
      <c r="AS52" t="s">
        <v>89</v>
      </c>
      <c r="AT52" t="s">
        <v>90</v>
      </c>
      <c r="AU52">
        <v>71.676945945882835</v>
      </c>
      <c r="AV52">
        <v>71.532763929462647</v>
      </c>
      <c r="AW52">
        <v>81.973096694035576</v>
      </c>
      <c r="AX52">
        <v>80.820117878187219</v>
      </c>
      <c r="AY52">
        <v>71.532763929462647</v>
      </c>
      <c r="AZ52">
        <v>5.5130176000130344</v>
      </c>
    </row>
    <row r="53" spans="2:52" ht="16" x14ac:dyDescent="0.2">
      <c r="B53" t="s">
        <v>29</v>
      </c>
      <c r="C53" t="str">
        <f t="shared" si="11"/>
        <v>At2</v>
      </c>
      <c r="D53">
        <f>C$32</f>
        <v>8</v>
      </c>
      <c r="E53">
        <f t="shared" si="12"/>
        <v>240000000</v>
      </c>
      <c r="H53" t="s">
        <v>30</v>
      </c>
      <c r="I53" t="s">
        <v>37</v>
      </c>
      <c r="J53">
        <f>SUM(G131:G136)</f>
        <v>221300000</v>
      </c>
      <c r="M53" t="s">
        <v>37</v>
      </c>
      <c r="N53" s="42" t="s">
        <v>21</v>
      </c>
      <c r="O53" s="43">
        <f>MAX(E131:E137)</f>
        <v>28000000</v>
      </c>
      <c r="P53">
        <f>MAX(F131:F133)</f>
        <v>16000000</v>
      </c>
      <c r="Q53" s="42">
        <v>1</v>
      </c>
      <c r="S53" t="s">
        <v>30</v>
      </c>
      <c r="T53" t="s">
        <v>37</v>
      </c>
      <c r="U53">
        <f>SUM(G131:G136)</f>
        <v>221300000</v>
      </c>
      <c r="W53" t="s">
        <v>37</v>
      </c>
      <c r="X53">
        <f t="shared" si="9"/>
        <v>16000000</v>
      </c>
      <c r="AL53" t="s">
        <v>31</v>
      </c>
      <c r="AM53" t="s">
        <v>9</v>
      </c>
      <c r="AN53">
        <v>2</v>
      </c>
      <c r="AO53">
        <v>7.5</v>
      </c>
      <c r="AP53">
        <v>99.55752212389379</v>
      </c>
      <c r="AR53">
        <v>98.881900075399813</v>
      </c>
      <c r="AS53" t="s">
        <v>89</v>
      </c>
      <c r="AT53" t="s">
        <v>91</v>
      </c>
      <c r="AU53">
        <v>79.130026663191984</v>
      </c>
      <c r="AW53">
        <v>89.426177411344725</v>
      </c>
      <c r="AX53">
        <v>88.168368541168434</v>
      </c>
    </row>
    <row r="54" spans="2:52" ht="16" x14ac:dyDescent="0.2">
      <c r="B54" t="s">
        <v>29</v>
      </c>
      <c r="C54" t="str">
        <f>$F$24</f>
        <v>At3</v>
      </c>
      <c r="D54">
        <f>$C$26</f>
        <v>0</v>
      </c>
      <c r="E54">
        <f>F26</f>
        <v>1733333.3333333333</v>
      </c>
      <c r="F54">
        <f>(E55-E54)</f>
        <v>14266666.666666666</v>
      </c>
      <c r="G54">
        <f>((D55-D54)*(E55-E54))/2+(D55-D54)*E54</f>
        <v>8866666.666666666</v>
      </c>
      <c r="H54" t="s">
        <v>30</v>
      </c>
      <c r="I54" t="s">
        <v>37</v>
      </c>
      <c r="J54">
        <f>SUM(G138:G143)</f>
        <v>98600000</v>
      </c>
      <c r="M54" t="s">
        <v>37</v>
      </c>
      <c r="N54" s="42" t="s">
        <v>22</v>
      </c>
      <c r="O54" s="43">
        <f>MAX(E138:E144)</f>
        <v>16000000</v>
      </c>
      <c r="P54">
        <f>MAX(F138:F140)</f>
        <v>10900000</v>
      </c>
      <c r="Q54" s="42">
        <v>1</v>
      </c>
      <c r="S54" t="s">
        <v>30</v>
      </c>
      <c r="T54" t="s">
        <v>37</v>
      </c>
      <c r="U54">
        <f>SUM(G138:G143)</f>
        <v>98600000</v>
      </c>
      <c r="W54" t="s">
        <v>37</v>
      </c>
      <c r="X54">
        <f t="shared" si="9"/>
        <v>10900000</v>
      </c>
      <c r="AL54" t="s">
        <v>31</v>
      </c>
      <c r="AM54" t="s">
        <v>9</v>
      </c>
      <c r="AN54">
        <v>3</v>
      </c>
      <c r="AO54">
        <v>7.3</v>
      </c>
      <c r="AP54">
        <v>98.206278026905821</v>
      </c>
      <c r="AR54">
        <v>268.38565022421528</v>
      </c>
      <c r="AS54" t="s">
        <v>89</v>
      </c>
      <c r="AT54" t="s">
        <v>92</v>
      </c>
      <c r="AU54">
        <v>66.343725153598598</v>
      </c>
      <c r="AW54">
        <v>76.639875901751338</v>
      </c>
      <c r="AX54">
        <v>75.561910606701119</v>
      </c>
    </row>
    <row r="55" spans="2:52" ht="16" x14ac:dyDescent="0.2">
      <c r="B55" t="s">
        <v>29</v>
      </c>
      <c r="C55" t="str">
        <f t="shared" ref="C55:C60" si="14">$F$24</f>
        <v>At3</v>
      </c>
      <c r="D55">
        <f>$C$27</f>
        <v>1</v>
      </c>
      <c r="E55">
        <f t="shared" ref="E55:E60" si="15">F27</f>
        <v>16000000</v>
      </c>
      <c r="F55">
        <f>(E56-E55)</f>
        <v>65000000</v>
      </c>
      <c r="G55">
        <f>((D57-D55)*(E57-E55))/2+(D57-D55)*E55</f>
        <v>356000000</v>
      </c>
      <c r="H55" t="s">
        <v>30</v>
      </c>
      <c r="I55" t="s">
        <v>37</v>
      </c>
      <c r="J55">
        <f>SUM(G145:G150)</f>
        <v>114050000</v>
      </c>
      <c r="M55" t="s">
        <v>37</v>
      </c>
      <c r="N55" s="42" t="s">
        <v>23</v>
      </c>
      <c r="O55" s="43">
        <f>MAX(E145:E151)</f>
        <v>19000000</v>
      </c>
      <c r="P55">
        <f>MAX(F145:F147)</f>
        <v>7000000</v>
      </c>
      <c r="Q55" s="42">
        <v>1</v>
      </c>
      <c r="S55" t="s">
        <v>30</v>
      </c>
      <c r="T55" t="s">
        <v>37</v>
      </c>
      <c r="U55">
        <f>SUM(G145:G150)</f>
        <v>114050000</v>
      </c>
      <c r="W55" t="s">
        <v>37</v>
      </c>
      <c r="X55">
        <f>P55</f>
        <v>7000000</v>
      </c>
      <c r="AL55" t="s">
        <v>31</v>
      </c>
      <c r="AM55" t="s">
        <v>9</v>
      </c>
      <c r="AN55">
        <v>6</v>
      </c>
      <c r="AO55">
        <v>6</v>
      </c>
      <c r="AP55">
        <v>80.717488789237677</v>
      </c>
      <c r="AR55">
        <v>79.547933583808032</v>
      </c>
      <c r="AS55" t="s">
        <v>89</v>
      </c>
      <c r="AT55" t="s">
        <v>93</v>
      </c>
      <c r="AU55">
        <v>68.980357955177169</v>
      </c>
      <c r="AW55">
        <v>79.27650870332991</v>
      </c>
      <c r="AX55">
        <v>78.16145829269918</v>
      </c>
    </row>
    <row r="56" spans="2:52" ht="16" x14ac:dyDescent="0.2">
      <c r="B56" t="s">
        <v>29</v>
      </c>
      <c r="C56" t="str">
        <f t="shared" si="14"/>
        <v>At3</v>
      </c>
      <c r="D56">
        <v>2</v>
      </c>
      <c r="E56">
        <f t="shared" si="15"/>
        <v>81000000</v>
      </c>
      <c r="F56">
        <f t="shared" ref="F56:F57" si="16">(E57-E56)</f>
        <v>259000000</v>
      </c>
      <c r="G56">
        <f>((D58-D57)*(E58-E57))/2+(D58-D57)*E57</f>
        <v>930000000</v>
      </c>
      <c r="N56" s="42"/>
      <c r="AL56" t="s">
        <v>31</v>
      </c>
      <c r="AM56" t="s">
        <v>9</v>
      </c>
      <c r="AN56">
        <v>7</v>
      </c>
      <c r="AO56">
        <v>5.8</v>
      </c>
      <c r="AP56">
        <v>78.378378378378372</v>
      </c>
      <c r="AR56">
        <v>76.519505931270629</v>
      </c>
      <c r="AS56" t="s">
        <v>147</v>
      </c>
      <c r="AT56" t="s">
        <v>147</v>
      </c>
      <c r="AU56">
        <v>94.629268632059308</v>
      </c>
    </row>
    <row r="57" spans="2:52" ht="16" x14ac:dyDescent="0.2">
      <c r="B57" t="s">
        <v>29</v>
      </c>
      <c r="C57" t="str">
        <f t="shared" si="14"/>
        <v>At3</v>
      </c>
      <c r="D57">
        <f>C$29</f>
        <v>3</v>
      </c>
      <c r="E57">
        <f t="shared" si="15"/>
        <v>340000000</v>
      </c>
      <c r="F57">
        <f t="shared" si="16"/>
        <v>-60000000</v>
      </c>
      <c r="G57">
        <f>((D58-D57)*(E58-E57))/2+(D58-D57)*E57</f>
        <v>930000000</v>
      </c>
      <c r="N57" s="42"/>
      <c r="AL57" t="s">
        <v>31</v>
      </c>
      <c r="AM57" t="s">
        <v>9</v>
      </c>
      <c r="AN57">
        <v>8</v>
      </c>
      <c r="AO57">
        <v>5.5</v>
      </c>
      <c r="AP57">
        <v>74.660633484162886</v>
      </c>
    </row>
    <row r="58" spans="2:52" ht="16" x14ac:dyDescent="0.2">
      <c r="B58" t="s">
        <v>29</v>
      </c>
      <c r="C58" t="str">
        <f t="shared" si="14"/>
        <v>At3</v>
      </c>
      <c r="D58">
        <f>C$30</f>
        <v>6</v>
      </c>
      <c r="E58">
        <f t="shared" si="15"/>
        <v>280000000</v>
      </c>
      <c r="G58">
        <f>((D59-D58)*(E59-E58))/2+(D59-D58)*E58</f>
        <v>255000000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L58" t="s">
        <v>31</v>
      </c>
      <c r="AM58" t="s">
        <v>10</v>
      </c>
      <c r="AN58">
        <v>0</v>
      </c>
      <c r="AO58">
        <v>7.5999999999999988</v>
      </c>
      <c r="AP58">
        <v>100</v>
      </c>
      <c r="AR58">
        <v>100.22624434389141</v>
      </c>
      <c r="AT58" t="s">
        <v>94</v>
      </c>
      <c r="AU58">
        <v>10.296150748152741</v>
      </c>
    </row>
    <row r="59" spans="2:52" ht="16" x14ac:dyDescent="0.2">
      <c r="B59" t="s">
        <v>29</v>
      </c>
      <c r="C59" t="str">
        <f t="shared" si="14"/>
        <v>At3</v>
      </c>
      <c r="D59">
        <f>C$31</f>
        <v>7</v>
      </c>
      <c r="E59">
        <f t="shared" si="15"/>
        <v>230000000</v>
      </c>
      <c r="G59">
        <f>((D60-D59)*(E60-E59))/2+(D60-D59)*E59</f>
        <v>285000000</v>
      </c>
      <c r="H59" s="43" t="s">
        <v>142</v>
      </c>
      <c r="I59" s="43" t="s">
        <v>38</v>
      </c>
      <c r="J59" s="63" t="s">
        <v>143</v>
      </c>
      <c r="K59" s="42"/>
      <c r="N59" s="42"/>
      <c r="AL59" t="s">
        <v>31</v>
      </c>
      <c r="AM59" t="s">
        <v>10</v>
      </c>
      <c r="AN59">
        <v>1</v>
      </c>
      <c r="AO59">
        <v>7.4</v>
      </c>
      <c r="AP59">
        <v>100.4524886877828</v>
      </c>
      <c r="AR59">
        <v>100.00500540583829</v>
      </c>
      <c r="AT59" t="s">
        <v>95</v>
      </c>
      <c r="AU59">
        <v>101.42659878025188</v>
      </c>
    </row>
    <row r="60" spans="2:52" ht="16" x14ac:dyDescent="0.2">
      <c r="B60" t="s">
        <v>29</v>
      </c>
      <c r="C60" t="str">
        <f t="shared" si="14"/>
        <v>At3</v>
      </c>
      <c r="D60">
        <f>C$32</f>
        <v>8</v>
      </c>
      <c r="E60">
        <f t="shared" si="15"/>
        <v>340000000</v>
      </c>
      <c r="H60" s="43" t="s">
        <v>38</v>
      </c>
      <c r="I60" s="43" t="s">
        <v>142</v>
      </c>
      <c r="J60" s="42"/>
      <c r="K60" s="42"/>
      <c r="L60" s="42"/>
      <c r="N60" s="42"/>
      <c r="AL60" t="s">
        <v>31</v>
      </c>
      <c r="AM60" t="s">
        <v>10</v>
      </c>
      <c r="AN60">
        <v>2</v>
      </c>
      <c r="AO60">
        <v>7.5</v>
      </c>
      <c r="AP60">
        <v>99.55752212389379</v>
      </c>
      <c r="AR60">
        <v>98.881900075399813</v>
      </c>
    </row>
    <row r="61" spans="2:52" ht="16" x14ac:dyDescent="0.2">
      <c r="B61" t="s">
        <v>29</v>
      </c>
      <c r="C61" t="str">
        <f>$G$24</f>
        <v>At4</v>
      </c>
      <c r="D61">
        <f>$C$26</f>
        <v>0</v>
      </c>
      <c r="E61">
        <f>G26</f>
        <v>1733333.3333333333</v>
      </c>
      <c r="F61">
        <f>(E62-E61)</f>
        <v>12266666.666666666</v>
      </c>
      <c r="G61">
        <f>((D62-D61)*(E62-E61))/2+(D62-D61)*E61</f>
        <v>7866666.666666666</v>
      </c>
      <c r="N61" s="42"/>
      <c r="AL61" t="s">
        <v>31</v>
      </c>
      <c r="AM61" t="s">
        <v>10</v>
      </c>
      <c r="AN61">
        <v>3</v>
      </c>
      <c r="AO61">
        <v>7.3</v>
      </c>
      <c r="AP61">
        <v>98.206278026905821</v>
      </c>
      <c r="AR61">
        <v>268.38565022421528</v>
      </c>
    </row>
    <row r="62" spans="2:52" ht="16" x14ac:dyDescent="0.2">
      <c r="B62" t="s">
        <v>29</v>
      </c>
      <c r="C62" t="str">
        <f t="shared" ref="C62:C67" si="17">$G$24</f>
        <v>At4</v>
      </c>
      <c r="D62">
        <f>$C$27</f>
        <v>1</v>
      </c>
      <c r="E62">
        <f t="shared" ref="E62:E67" si="18">G27</f>
        <v>14000000</v>
      </c>
      <c r="F62">
        <f>(E63-E62)</f>
        <v>87000000</v>
      </c>
      <c r="G62">
        <f>((D64-D62)*(E64-E62))/2+(D64-D62)*E62</f>
        <v>294000000</v>
      </c>
      <c r="N62" s="42"/>
      <c r="AL62" t="s">
        <v>31</v>
      </c>
      <c r="AM62" t="s">
        <v>10</v>
      </c>
      <c r="AN62">
        <v>6</v>
      </c>
      <c r="AO62">
        <v>6</v>
      </c>
      <c r="AP62">
        <v>80.717488789237677</v>
      </c>
      <c r="AR62">
        <v>78.872257908132354</v>
      </c>
    </row>
    <row r="63" spans="2:52" ht="16" x14ac:dyDescent="0.2">
      <c r="B63" t="s">
        <v>29</v>
      </c>
      <c r="C63" t="str">
        <f t="shared" si="17"/>
        <v>At4</v>
      </c>
      <c r="D63">
        <v>2</v>
      </c>
      <c r="E63">
        <f t="shared" si="18"/>
        <v>101000000</v>
      </c>
      <c r="F63">
        <f t="shared" ref="F63:F64" si="19">(E64-E63)</f>
        <v>179000000</v>
      </c>
      <c r="G63">
        <f>((D65-D64)*(E65-E64))/2+(D65-D64)*E64</f>
        <v>720000000</v>
      </c>
      <c r="N63" s="42"/>
      <c r="AL63" t="s">
        <v>31</v>
      </c>
      <c r="AM63" t="s">
        <v>10</v>
      </c>
      <c r="AN63">
        <v>7</v>
      </c>
      <c r="AO63">
        <v>5.7</v>
      </c>
      <c r="AP63">
        <v>77.027027027027046</v>
      </c>
      <c r="AR63">
        <v>75.165097223920753</v>
      </c>
    </row>
    <row r="64" spans="2:52" ht="16" x14ac:dyDescent="0.2">
      <c r="B64" t="s">
        <v>29</v>
      </c>
      <c r="C64" t="str">
        <f t="shared" si="17"/>
        <v>At4</v>
      </c>
      <c r="D64">
        <f>C$29</f>
        <v>3</v>
      </c>
      <c r="E64">
        <f t="shared" si="18"/>
        <v>280000000</v>
      </c>
      <c r="F64">
        <f t="shared" si="19"/>
        <v>-80000000</v>
      </c>
      <c r="G64">
        <f>((D65-D64)*(E65-E64))/2+(D65-D64)*E64</f>
        <v>720000000</v>
      </c>
      <c r="N64" s="42"/>
      <c r="AL64" t="s">
        <v>31</v>
      </c>
      <c r="AM64" t="s">
        <v>10</v>
      </c>
      <c r="AN64">
        <v>8</v>
      </c>
      <c r="AO64">
        <v>5.4</v>
      </c>
      <c r="AP64">
        <v>73.303167420814475</v>
      </c>
    </row>
    <row r="65" spans="2:44" ht="16" x14ac:dyDescent="0.2">
      <c r="B65" t="s">
        <v>29</v>
      </c>
      <c r="C65" t="str">
        <f t="shared" si="17"/>
        <v>At4</v>
      </c>
      <c r="D65">
        <f>C$30</f>
        <v>6</v>
      </c>
      <c r="E65">
        <f t="shared" si="18"/>
        <v>200000000</v>
      </c>
      <c r="G65">
        <f>((D66-D65)*(E66-E65))/2+(D66-D65)*E65</f>
        <v>270000000</v>
      </c>
      <c r="N65" s="42"/>
      <c r="AL65" t="s">
        <v>31</v>
      </c>
      <c r="AM65" t="s">
        <v>11</v>
      </c>
      <c r="AN65">
        <v>0</v>
      </c>
      <c r="AO65">
        <v>7.5999999999999988</v>
      </c>
      <c r="AP65">
        <v>100</v>
      </c>
      <c r="AR65">
        <v>102.26244343891403</v>
      </c>
    </row>
    <row r="66" spans="2:44" ht="16" x14ac:dyDescent="0.2">
      <c r="B66" t="s">
        <v>29</v>
      </c>
      <c r="C66" t="str">
        <f t="shared" si="17"/>
        <v>At4</v>
      </c>
      <c r="D66">
        <f>C$31</f>
        <v>7</v>
      </c>
      <c r="E66">
        <f t="shared" si="18"/>
        <v>340000000</v>
      </c>
      <c r="G66">
        <f>((D67-D66)*(E67-E66))/2+(D67-D66)*E66</f>
        <v>315000000</v>
      </c>
      <c r="N66" s="42"/>
      <c r="AL66" t="s">
        <v>31</v>
      </c>
      <c r="AM66" t="s">
        <v>11</v>
      </c>
      <c r="AN66">
        <v>1</v>
      </c>
      <c r="AO66">
        <v>7.7</v>
      </c>
      <c r="AP66">
        <v>104.52488687782807</v>
      </c>
      <c r="AR66">
        <v>98.722620430064467</v>
      </c>
    </row>
    <row r="67" spans="2:44" ht="16" x14ac:dyDescent="0.2">
      <c r="B67" t="s">
        <v>29</v>
      </c>
      <c r="C67" t="str">
        <f t="shared" si="17"/>
        <v>At4</v>
      </c>
      <c r="D67">
        <f>C$32</f>
        <v>8</v>
      </c>
      <c r="E67">
        <f t="shared" si="18"/>
        <v>290000000</v>
      </c>
      <c r="N67" s="42"/>
      <c r="AL67" t="s">
        <v>31</v>
      </c>
      <c r="AM67" t="s">
        <v>11</v>
      </c>
      <c r="AN67">
        <v>2</v>
      </c>
      <c r="AO67">
        <v>7</v>
      </c>
      <c r="AP67">
        <v>92.920353982300867</v>
      </c>
      <c r="AR67">
        <v>94.890670264693028</v>
      </c>
    </row>
    <row r="68" spans="2:44" ht="16" x14ac:dyDescent="0.2">
      <c r="B68" t="s">
        <v>29</v>
      </c>
      <c r="C68" t="str">
        <f t="shared" ref="C68:C74" si="20">$H$24</f>
        <v>Ct1</v>
      </c>
      <c r="D68">
        <f>$C$26</f>
        <v>0</v>
      </c>
      <c r="E68">
        <f>H26</f>
        <v>1400000</v>
      </c>
      <c r="F68">
        <f>(E69-E68)</f>
        <v>200000</v>
      </c>
      <c r="G68">
        <f>((D69-D68)*(E69-E68))/2+(D69-D68)*E68</f>
        <v>1500000</v>
      </c>
      <c r="N68" s="42"/>
      <c r="AL68" t="s">
        <v>31</v>
      </c>
      <c r="AM68" t="s">
        <v>11</v>
      </c>
      <c r="AN68">
        <v>3</v>
      </c>
      <c r="AO68">
        <v>7.2</v>
      </c>
      <c r="AP68">
        <v>96.860986547085204</v>
      </c>
      <c r="AR68">
        <v>262.33183856502245</v>
      </c>
    </row>
    <row r="69" spans="2:44" x14ac:dyDescent="0.2">
      <c r="B69" t="s">
        <v>29</v>
      </c>
      <c r="C69" t="str">
        <f t="shared" si="20"/>
        <v>Ct1</v>
      </c>
      <c r="D69">
        <f>$C$27</f>
        <v>1</v>
      </c>
      <c r="E69">
        <f t="shared" ref="E69:E74" si="21">H27</f>
        <v>1600000</v>
      </c>
      <c r="F69">
        <f>(E70-E69)</f>
        <v>10400000</v>
      </c>
      <c r="G69">
        <f>((D71-D69)*(E71-E69))/2+(D71-D69)*E69</f>
        <v>13600000</v>
      </c>
      <c r="AL69" t="s">
        <v>31</v>
      </c>
      <c r="AM69" t="s">
        <v>11</v>
      </c>
      <c r="AN69">
        <v>6</v>
      </c>
      <c r="AO69">
        <v>5.8</v>
      </c>
      <c r="AP69">
        <v>78.026905829596416</v>
      </c>
      <c r="AR69">
        <v>76.851290752636046</v>
      </c>
    </row>
    <row r="70" spans="2:44" x14ac:dyDescent="0.2">
      <c r="B70" t="s">
        <v>29</v>
      </c>
      <c r="C70" t="str">
        <f t="shared" si="20"/>
        <v>Ct1</v>
      </c>
      <c r="D70">
        <v>2</v>
      </c>
      <c r="E70">
        <f t="shared" si="21"/>
        <v>12000000</v>
      </c>
      <c r="F70">
        <f t="shared" ref="F70:F71" si="22">(E71-E70)</f>
        <v>0</v>
      </c>
      <c r="G70">
        <f>((D72-D71)*(E72-E71))/2+(D72-D71)*E71</f>
        <v>27000000</v>
      </c>
      <c r="AL70" t="s">
        <v>31</v>
      </c>
      <c r="AM70" t="s">
        <v>11</v>
      </c>
      <c r="AN70">
        <v>7</v>
      </c>
      <c r="AO70">
        <v>5.6</v>
      </c>
      <c r="AP70">
        <v>75.675675675675677</v>
      </c>
      <c r="AR70">
        <v>73.810688516570863</v>
      </c>
    </row>
    <row r="71" spans="2:44" x14ac:dyDescent="0.2">
      <c r="B71" t="s">
        <v>29</v>
      </c>
      <c r="C71" t="str">
        <f t="shared" si="20"/>
        <v>Ct1</v>
      </c>
      <c r="D71">
        <f>C$29</f>
        <v>3</v>
      </c>
      <c r="E71">
        <f t="shared" si="21"/>
        <v>12000000</v>
      </c>
      <c r="F71">
        <f t="shared" si="22"/>
        <v>-6000000</v>
      </c>
      <c r="G71">
        <f>((D72-D71)*(E72-E71))/2+(D72-D71)*E71</f>
        <v>27000000</v>
      </c>
      <c r="AL71" t="s">
        <v>31</v>
      </c>
      <c r="AM71" t="s">
        <v>11</v>
      </c>
      <c r="AN71">
        <v>8</v>
      </c>
      <c r="AO71">
        <v>5.3</v>
      </c>
      <c r="AP71">
        <v>71.945701357466049</v>
      </c>
    </row>
    <row r="72" spans="2:44" x14ac:dyDescent="0.2">
      <c r="B72" t="s">
        <v>29</v>
      </c>
      <c r="C72" t="str">
        <f t="shared" si="20"/>
        <v>Ct1</v>
      </c>
      <c r="D72">
        <f>C$30</f>
        <v>6</v>
      </c>
      <c r="E72">
        <f t="shared" si="21"/>
        <v>6000000</v>
      </c>
      <c r="G72">
        <f>((D73-D72)*(E73-E72))/2+(D73-D72)*E72</f>
        <v>10500000</v>
      </c>
      <c r="AL72" t="s">
        <v>32</v>
      </c>
      <c r="AM72" t="s">
        <v>12</v>
      </c>
      <c r="AN72">
        <v>0</v>
      </c>
      <c r="AO72">
        <v>7.5999999999999988</v>
      </c>
      <c r="AP72">
        <v>100</v>
      </c>
      <c r="AR72">
        <v>100.22624434389141</v>
      </c>
    </row>
    <row r="73" spans="2:44" x14ac:dyDescent="0.2">
      <c r="B73" t="s">
        <v>29</v>
      </c>
      <c r="C73" t="str">
        <f t="shared" si="20"/>
        <v>Ct1</v>
      </c>
      <c r="D73">
        <f>C$31</f>
        <v>7</v>
      </c>
      <c r="E73">
        <f t="shared" si="21"/>
        <v>15000000</v>
      </c>
      <c r="G73">
        <f>((D74-D73)*(E74-E73))/2+(D74-D73)*E73</f>
        <v>17500000</v>
      </c>
      <c r="AL73" t="s">
        <v>32</v>
      </c>
      <c r="AM73" t="s">
        <v>12</v>
      </c>
      <c r="AN73">
        <v>1</v>
      </c>
      <c r="AO73">
        <v>7.4</v>
      </c>
      <c r="AP73">
        <v>100.4524886877828</v>
      </c>
      <c r="AR73">
        <v>100.00500540583829</v>
      </c>
    </row>
    <row r="74" spans="2:44" x14ac:dyDescent="0.2">
      <c r="B74" t="s">
        <v>29</v>
      </c>
      <c r="C74" t="str">
        <f t="shared" si="20"/>
        <v>Ct1</v>
      </c>
      <c r="D74">
        <f>C$32</f>
        <v>8</v>
      </c>
      <c r="E74">
        <f t="shared" si="21"/>
        <v>20000000</v>
      </c>
      <c r="AL74" t="s">
        <v>32</v>
      </c>
      <c r="AM74" t="s">
        <v>12</v>
      </c>
      <c r="AN74">
        <v>2</v>
      </c>
      <c r="AO74">
        <v>7.5</v>
      </c>
      <c r="AP74">
        <v>99.55752212389379</v>
      </c>
      <c r="AR74">
        <v>100.22719155522043</v>
      </c>
    </row>
    <row r="75" spans="2:44" x14ac:dyDescent="0.2">
      <c r="B75" t="s">
        <v>29</v>
      </c>
      <c r="C75" t="str">
        <f>$I$24</f>
        <v>Ct2</v>
      </c>
      <c r="D75">
        <f>$C$26</f>
        <v>0</v>
      </c>
      <c r="E75">
        <f>I26</f>
        <v>1400000</v>
      </c>
      <c r="F75">
        <f>(E76-E75)</f>
        <v>-200000</v>
      </c>
      <c r="G75">
        <f>((D76-D75)*(E76-E75))/2+(D76-D75)*E75</f>
        <v>1300000</v>
      </c>
      <c r="AL75" t="s">
        <v>32</v>
      </c>
      <c r="AM75" t="s">
        <v>12</v>
      </c>
      <c r="AN75">
        <v>3</v>
      </c>
      <c r="AO75">
        <v>7.5</v>
      </c>
      <c r="AP75">
        <v>100.89686098654708</v>
      </c>
      <c r="AR75">
        <v>294.61883408071748</v>
      </c>
    </row>
    <row r="76" spans="2:44" x14ac:dyDescent="0.2">
      <c r="B76" t="s">
        <v>29</v>
      </c>
      <c r="C76" t="str">
        <f t="shared" ref="C76:C81" si="23">$I$24</f>
        <v>Ct2</v>
      </c>
      <c r="D76">
        <f>$C$27</f>
        <v>1</v>
      </c>
      <c r="E76">
        <f t="shared" ref="E76:E81" si="24">I27</f>
        <v>1200000</v>
      </c>
      <c r="F76">
        <f>(E77-E76)</f>
        <v>12800000</v>
      </c>
      <c r="G76">
        <f>((D78-D76)*(E78-E76))/2+(D78-D76)*E76</f>
        <v>19200000</v>
      </c>
      <c r="AL76" t="s">
        <v>32</v>
      </c>
      <c r="AM76" t="s">
        <v>12</v>
      </c>
      <c r="AN76">
        <v>6</v>
      </c>
      <c r="AO76">
        <v>7.1</v>
      </c>
      <c r="AP76">
        <v>95.515695067264573</v>
      </c>
      <c r="AR76">
        <v>95.730820506605255</v>
      </c>
    </row>
    <row r="77" spans="2:44" x14ac:dyDescent="0.2">
      <c r="B77" t="s">
        <v>29</v>
      </c>
      <c r="C77" t="str">
        <f t="shared" si="23"/>
        <v>Ct2</v>
      </c>
      <c r="D77">
        <v>2</v>
      </c>
      <c r="E77">
        <f t="shared" si="24"/>
        <v>14000000</v>
      </c>
      <c r="F77">
        <f t="shared" ref="F77:F78" si="25">(E78-E77)</f>
        <v>4000000</v>
      </c>
      <c r="G77">
        <f>((D79-D78)*(E79-E78))/2+(D79-D78)*E78</f>
        <v>58500000</v>
      </c>
      <c r="AL77" t="s">
        <v>32</v>
      </c>
      <c r="AM77" t="s">
        <v>12</v>
      </c>
      <c r="AN77">
        <v>7</v>
      </c>
      <c r="AO77">
        <v>7.1</v>
      </c>
      <c r="AP77">
        <v>95.945945945945937</v>
      </c>
      <c r="AR77">
        <v>96.841751253515952</v>
      </c>
    </row>
    <row r="78" spans="2:44" x14ac:dyDescent="0.2">
      <c r="B78" t="s">
        <v>29</v>
      </c>
      <c r="C78" t="str">
        <f t="shared" si="23"/>
        <v>Ct2</v>
      </c>
      <c r="D78">
        <f>C$29</f>
        <v>3</v>
      </c>
      <c r="E78">
        <f t="shared" si="24"/>
        <v>18000000</v>
      </c>
      <c r="F78">
        <f t="shared" si="25"/>
        <v>3000000</v>
      </c>
      <c r="G78">
        <f>((D79-D78)*(E79-E78))/2+(D79-D78)*E78</f>
        <v>58500000</v>
      </c>
      <c r="AL78" t="s">
        <v>32</v>
      </c>
      <c r="AM78" t="s">
        <v>12</v>
      </c>
      <c r="AN78">
        <v>8</v>
      </c>
      <c r="AO78">
        <v>7.2</v>
      </c>
      <c r="AP78">
        <v>97.737556561085967</v>
      </c>
    </row>
    <row r="79" spans="2:44" x14ac:dyDescent="0.2">
      <c r="B79" t="s">
        <v>29</v>
      </c>
      <c r="C79" t="str">
        <f t="shared" si="23"/>
        <v>Ct2</v>
      </c>
      <c r="D79">
        <f>C$30</f>
        <v>6</v>
      </c>
      <c r="E79">
        <f t="shared" si="24"/>
        <v>21000000</v>
      </c>
      <c r="G79">
        <f>((D80-D79)*(E80-E79))/2+(D80-D79)*E79</f>
        <v>20500000</v>
      </c>
      <c r="AL79" t="s">
        <v>32</v>
      </c>
      <c r="AM79" t="s">
        <v>13</v>
      </c>
      <c r="AN79">
        <v>0</v>
      </c>
      <c r="AO79">
        <v>7.5999999999999988</v>
      </c>
      <c r="AP79">
        <v>100</v>
      </c>
      <c r="AR79">
        <v>100.22624434389141</v>
      </c>
    </row>
    <row r="80" spans="2:44" x14ac:dyDescent="0.2">
      <c r="B80" t="s">
        <v>29</v>
      </c>
      <c r="C80" t="str">
        <f t="shared" si="23"/>
        <v>Ct2</v>
      </c>
      <c r="D80">
        <f>C$31</f>
        <v>7</v>
      </c>
      <c r="E80">
        <f t="shared" si="24"/>
        <v>20000000</v>
      </c>
      <c r="G80">
        <f>((D81-D80)*(E81-E80))/2+(D81-D80)*E80</f>
        <v>21500000</v>
      </c>
      <c r="AL80" t="s">
        <v>32</v>
      </c>
      <c r="AM80" t="s">
        <v>13</v>
      </c>
      <c r="AN80">
        <v>1</v>
      </c>
      <c r="AO80">
        <v>7.4</v>
      </c>
      <c r="AP80">
        <v>100.4524886877828</v>
      </c>
      <c r="AR80">
        <v>100.00500540583829</v>
      </c>
    </row>
    <row r="81" spans="2:44" x14ac:dyDescent="0.2">
      <c r="B81" t="s">
        <v>29</v>
      </c>
      <c r="C81" t="str">
        <f t="shared" si="23"/>
        <v>Ct2</v>
      </c>
      <c r="D81">
        <f>C$32</f>
        <v>8</v>
      </c>
      <c r="E81">
        <f t="shared" si="24"/>
        <v>23000000</v>
      </c>
      <c r="AL81" t="s">
        <v>32</v>
      </c>
      <c r="AM81" t="s">
        <v>13</v>
      </c>
      <c r="AN81">
        <v>2</v>
      </c>
      <c r="AO81">
        <v>7.5</v>
      </c>
      <c r="AP81">
        <v>99.55752212389379</v>
      </c>
      <c r="AR81">
        <v>99.554545815310121</v>
      </c>
    </row>
    <row r="82" spans="2:44" x14ac:dyDescent="0.2">
      <c r="B82" t="s">
        <v>29</v>
      </c>
      <c r="C82" t="str">
        <f>$J$24</f>
        <v>Ct3</v>
      </c>
      <c r="D82">
        <f>$C$26</f>
        <v>0</v>
      </c>
      <c r="E82">
        <f>J26</f>
        <v>1400000</v>
      </c>
      <c r="F82">
        <f>(E83-E82)</f>
        <v>800000</v>
      </c>
      <c r="G82">
        <f>((D83-D82)*(E83-E82))/2+(D83-D82)*E82</f>
        <v>1800000</v>
      </c>
      <c r="AL82" t="s">
        <v>32</v>
      </c>
      <c r="AM82" t="s">
        <v>13</v>
      </c>
      <c r="AN82">
        <v>3</v>
      </c>
      <c r="AO82">
        <v>7.4</v>
      </c>
      <c r="AP82">
        <v>99.551569506726452</v>
      </c>
      <c r="AR82">
        <v>294.61883408071753</v>
      </c>
    </row>
    <row r="83" spans="2:44" x14ac:dyDescent="0.2">
      <c r="B83" t="s">
        <v>29</v>
      </c>
      <c r="C83" t="str">
        <f t="shared" ref="C83:C88" si="26">$J$24</f>
        <v>Ct3</v>
      </c>
      <c r="D83">
        <f>$C$27</f>
        <v>1</v>
      </c>
      <c r="E83">
        <f t="shared" ref="E83:E88" si="27">J27</f>
        <v>2200000</v>
      </c>
      <c r="F83">
        <f>(E84-E83)</f>
        <v>7800000</v>
      </c>
      <c r="G83">
        <f>((D85-D83)*(E85-E83))/2+(D85-D83)*E83</f>
        <v>27200000</v>
      </c>
      <c r="AL83" t="s">
        <v>32</v>
      </c>
      <c r="AM83" t="s">
        <v>13</v>
      </c>
      <c r="AN83">
        <v>6</v>
      </c>
      <c r="AO83">
        <v>7.2</v>
      </c>
      <c r="AP83">
        <v>96.860986547085218</v>
      </c>
      <c r="AR83">
        <v>96.403466246515578</v>
      </c>
    </row>
    <row r="84" spans="2:44" x14ac:dyDescent="0.2">
      <c r="B84" t="s">
        <v>29</v>
      </c>
      <c r="C84" t="str">
        <f t="shared" si="26"/>
        <v>Ct3</v>
      </c>
      <c r="D84">
        <v>2</v>
      </c>
      <c r="E84">
        <f t="shared" si="27"/>
        <v>10000000</v>
      </c>
      <c r="F84">
        <f t="shared" ref="F84:F85" si="28">(E85-E84)</f>
        <v>15000000</v>
      </c>
      <c r="G84">
        <f>((D86-D85)*(E86-E85))/2+(D86-D85)*E85</f>
        <v>46500000</v>
      </c>
      <c r="AL84" t="s">
        <v>32</v>
      </c>
      <c r="AM84" t="s">
        <v>13</v>
      </c>
      <c r="AN84">
        <v>7</v>
      </c>
      <c r="AO84">
        <v>7.1</v>
      </c>
      <c r="AP84">
        <v>95.945945945945937</v>
      </c>
      <c r="AR84">
        <v>96.163018221841739</v>
      </c>
    </row>
    <row r="85" spans="2:44" x14ac:dyDescent="0.2">
      <c r="B85" t="s">
        <v>29</v>
      </c>
      <c r="C85" t="str">
        <f t="shared" si="26"/>
        <v>Ct3</v>
      </c>
      <c r="D85">
        <f>C$29</f>
        <v>3</v>
      </c>
      <c r="E85">
        <f t="shared" si="27"/>
        <v>25000000</v>
      </c>
      <c r="F85">
        <f t="shared" si="28"/>
        <v>-19000000</v>
      </c>
      <c r="G85">
        <f>((D86-D85)*(E86-E85))/2+(D86-D85)*E85</f>
        <v>46500000</v>
      </c>
      <c r="AL85" t="s">
        <v>32</v>
      </c>
      <c r="AM85" t="s">
        <v>13</v>
      </c>
      <c r="AN85">
        <v>8</v>
      </c>
      <c r="AO85">
        <v>7.1</v>
      </c>
      <c r="AP85">
        <v>96.380090497737541</v>
      </c>
    </row>
    <row r="86" spans="2:44" x14ac:dyDescent="0.2">
      <c r="B86" t="s">
        <v>29</v>
      </c>
      <c r="C86" t="str">
        <f t="shared" si="26"/>
        <v>Ct3</v>
      </c>
      <c r="D86">
        <f>C$30</f>
        <v>6</v>
      </c>
      <c r="E86">
        <f t="shared" si="27"/>
        <v>6000000</v>
      </c>
      <c r="G86">
        <f>((D87-D86)*(E87-E86))/2+(D87-D86)*E86</f>
        <v>14500000</v>
      </c>
      <c r="AL86" t="s">
        <v>32</v>
      </c>
      <c r="AM86" t="s">
        <v>14</v>
      </c>
      <c r="AN86">
        <v>0</v>
      </c>
      <c r="AO86">
        <v>7.5999999999999988</v>
      </c>
      <c r="AP86">
        <v>100</v>
      </c>
      <c r="AR86">
        <v>100.22624434389141</v>
      </c>
    </row>
    <row r="87" spans="2:44" x14ac:dyDescent="0.2">
      <c r="B87" t="s">
        <v>29</v>
      </c>
      <c r="C87" t="str">
        <f t="shared" si="26"/>
        <v>Ct3</v>
      </c>
      <c r="D87">
        <f>C$31</f>
        <v>7</v>
      </c>
      <c r="E87">
        <f t="shared" si="27"/>
        <v>23000000</v>
      </c>
      <c r="G87">
        <f>((D88-D87)*(E88-E87))/2+(D88-D87)*E87</f>
        <v>21500000</v>
      </c>
      <c r="AL87" t="s">
        <v>32</v>
      </c>
      <c r="AM87" t="s">
        <v>14</v>
      </c>
      <c r="AN87">
        <v>1</v>
      </c>
      <c r="AO87">
        <v>7.4</v>
      </c>
      <c r="AP87">
        <v>100.4524886877828</v>
      </c>
      <c r="AR87">
        <v>99.341288591679017</v>
      </c>
    </row>
    <row r="88" spans="2:44" x14ac:dyDescent="0.2">
      <c r="B88" t="s">
        <v>29</v>
      </c>
      <c r="C88" t="str">
        <f t="shared" si="26"/>
        <v>Ct3</v>
      </c>
      <c r="D88">
        <f>C$32</f>
        <v>8</v>
      </c>
      <c r="E88">
        <f t="shared" si="27"/>
        <v>20000000</v>
      </c>
      <c r="AL88" t="s">
        <v>32</v>
      </c>
      <c r="AM88" t="s">
        <v>14</v>
      </c>
      <c r="AN88">
        <v>2</v>
      </c>
      <c r="AO88">
        <v>7.4</v>
      </c>
      <c r="AP88">
        <v>98.230088495575217</v>
      </c>
      <c r="AR88">
        <v>98.890829001150834</v>
      </c>
    </row>
    <row r="89" spans="2:44" x14ac:dyDescent="0.2">
      <c r="B89" t="s">
        <v>29</v>
      </c>
      <c r="C89" t="str">
        <f>$K$24</f>
        <v>Ct4</v>
      </c>
      <c r="D89">
        <f>$C$26</f>
        <v>0</v>
      </c>
      <c r="E89">
        <f>K26</f>
        <v>1400000</v>
      </c>
      <c r="F89">
        <f>(E90-E89)</f>
        <v>100000</v>
      </c>
      <c r="G89">
        <f>((D90-D89)*(E90-E89))/2+(D90-D89)*E89</f>
        <v>1450000</v>
      </c>
      <c r="AL89" t="s">
        <v>32</v>
      </c>
      <c r="AM89" t="s">
        <v>14</v>
      </c>
      <c r="AN89">
        <v>3</v>
      </c>
      <c r="AO89">
        <v>7.4</v>
      </c>
      <c r="AP89">
        <v>99.551569506726452</v>
      </c>
      <c r="AR89">
        <v>294.61883408071753</v>
      </c>
    </row>
    <row r="90" spans="2:44" x14ac:dyDescent="0.2">
      <c r="B90" t="s">
        <v>29</v>
      </c>
      <c r="C90" t="str">
        <f t="shared" ref="C90:C95" si="29">$K$24</f>
        <v>Ct4</v>
      </c>
      <c r="D90">
        <f>$C$27</f>
        <v>1</v>
      </c>
      <c r="E90">
        <f t="shared" ref="E90:E95" si="30">K27</f>
        <v>1500000</v>
      </c>
      <c r="F90">
        <f>(E91-E90)</f>
        <v>7500000</v>
      </c>
      <c r="G90">
        <f>((D92-D90)*(E92-E90))/2+(D92-D90)*E90</f>
        <v>17500000</v>
      </c>
      <c r="AL90" t="s">
        <v>32</v>
      </c>
      <c r="AM90" t="s">
        <v>14</v>
      </c>
      <c r="AN90">
        <v>6</v>
      </c>
      <c r="AO90">
        <v>7.2</v>
      </c>
      <c r="AP90">
        <v>96.860986547085218</v>
      </c>
      <c r="AR90">
        <v>97.754817597866932</v>
      </c>
    </row>
    <row r="91" spans="2:44" x14ac:dyDescent="0.2">
      <c r="B91" t="s">
        <v>29</v>
      </c>
      <c r="C91" t="str">
        <f t="shared" si="29"/>
        <v>Ct4</v>
      </c>
      <c r="D91">
        <v>2</v>
      </c>
      <c r="E91">
        <f t="shared" si="30"/>
        <v>9000000</v>
      </c>
      <c r="F91">
        <f t="shared" ref="F91:F92" si="31">(E92-E91)</f>
        <v>7000000</v>
      </c>
      <c r="G91">
        <f>((D93-D92)*(E93-E92))/2+(D93-D92)*E92</f>
        <v>36000000</v>
      </c>
      <c r="AL91" t="s">
        <v>32</v>
      </c>
      <c r="AM91" t="s">
        <v>14</v>
      </c>
      <c r="AN91">
        <v>7</v>
      </c>
      <c r="AO91">
        <v>7.3</v>
      </c>
      <c r="AP91">
        <v>98.648648648648646</v>
      </c>
      <c r="AR91">
        <v>98.871835636541505</v>
      </c>
    </row>
    <row r="92" spans="2:44" x14ac:dyDescent="0.2">
      <c r="B92" t="s">
        <v>29</v>
      </c>
      <c r="C92" t="str">
        <f t="shared" si="29"/>
        <v>Ct4</v>
      </c>
      <c r="D92">
        <f>C$29</f>
        <v>3</v>
      </c>
      <c r="E92">
        <f t="shared" si="30"/>
        <v>16000000</v>
      </c>
      <c r="F92">
        <f t="shared" si="31"/>
        <v>-8000000</v>
      </c>
      <c r="G92">
        <f>((D93-D92)*(E93-E92))/2+(D93-D92)*E92</f>
        <v>36000000</v>
      </c>
      <c r="AL92" t="s">
        <v>32</v>
      </c>
      <c r="AM92" t="s">
        <v>14</v>
      </c>
      <c r="AN92">
        <v>8</v>
      </c>
      <c r="AO92">
        <v>7.3</v>
      </c>
      <c r="AP92">
        <v>99.095022624434378</v>
      </c>
    </row>
    <row r="93" spans="2:44" x14ac:dyDescent="0.2">
      <c r="B93" t="s">
        <v>29</v>
      </c>
      <c r="C93" t="str">
        <f t="shared" si="29"/>
        <v>Ct4</v>
      </c>
      <c r="D93">
        <f>C$30</f>
        <v>6</v>
      </c>
      <c r="E93">
        <f t="shared" si="30"/>
        <v>8000000</v>
      </c>
      <c r="G93">
        <f>((D94-D93)*(E94-E93))/2+(D94-D93)*E93</f>
        <v>13000000</v>
      </c>
      <c r="AL93" t="s">
        <v>32</v>
      </c>
      <c r="AM93" t="s">
        <v>15</v>
      </c>
      <c r="AN93">
        <v>0</v>
      </c>
      <c r="AO93">
        <v>7.5999999999999988</v>
      </c>
      <c r="AP93">
        <v>100</v>
      </c>
      <c r="AR93">
        <v>100.90497737556561</v>
      </c>
    </row>
    <row r="94" spans="2:44" x14ac:dyDescent="0.2">
      <c r="B94" t="s">
        <v>29</v>
      </c>
      <c r="C94" t="str">
        <f t="shared" si="29"/>
        <v>Ct4</v>
      </c>
      <c r="D94">
        <f>C$31</f>
        <v>7</v>
      </c>
      <c r="E94">
        <f t="shared" si="30"/>
        <v>18000000</v>
      </c>
      <c r="G94">
        <f>((D95-D94)*(E95-E94))/2+(D95-D94)*E94</f>
        <v>17000000</v>
      </c>
      <c r="AL94" t="s">
        <v>32</v>
      </c>
      <c r="AM94" t="s">
        <v>15</v>
      </c>
      <c r="AN94">
        <v>1</v>
      </c>
      <c r="AO94">
        <v>7.5</v>
      </c>
      <c r="AP94">
        <v>101.80995475113122</v>
      </c>
      <c r="AR94">
        <v>100.6837384375125</v>
      </c>
    </row>
    <row r="95" spans="2:44" x14ac:dyDescent="0.2">
      <c r="B95" t="s">
        <v>29</v>
      </c>
      <c r="C95" t="str">
        <f t="shared" si="29"/>
        <v>Ct4</v>
      </c>
      <c r="D95">
        <f>C$32</f>
        <v>8</v>
      </c>
      <c r="E95">
        <f t="shared" si="30"/>
        <v>16000000</v>
      </c>
      <c r="H95" t="s">
        <v>149</v>
      </c>
      <c r="AL95" t="s">
        <v>32</v>
      </c>
      <c r="AM95" t="s">
        <v>15</v>
      </c>
      <c r="AN95">
        <v>2</v>
      </c>
      <c r="AO95">
        <v>7.5</v>
      </c>
      <c r="AP95">
        <v>99.55752212389379</v>
      </c>
      <c r="AR95">
        <v>99.554545815310121</v>
      </c>
    </row>
    <row r="96" spans="2:44" x14ac:dyDescent="0.2">
      <c r="B96" t="s">
        <v>30</v>
      </c>
      <c r="C96" t="str">
        <f>$L$24</f>
        <v>At(Ct)1</v>
      </c>
      <c r="D96">
        <f>$C$26</f>
        <v>0</v>
      </c>
      <c r="E96">
        <f>L26</f>
        <v>1733333.3333333333</v>
      </c>
      <c r="F96">
        <f>(E97-E96)</f>
        <v>16266666.666666666</v>
      </c>
      <c r="G96">
        <f>((D97-D96)*(E97-E96))/2+(D97-D96)*E96</f>
        <v>9866666.666666666</v>
      </c>
      <c r="H96">
        <f>E96+E124</f>
        <v>3133333.333333333</v>
      </c>
      <c r="AL96" t="s">
        <v>32</v>
      </c>
      <c r="AM96" t="s">
        <v>15</v>
      </c>
      <c r="AN96">
        <v>3</v>
      </c>
      <c r="AO96">
        <v>7.4</v>
      </c>
      <c r="AP96">
        <v>99.551569506726452</v>
      </c>
      <c r="AR96">
        <v>288.5650224215247</v>
      </c>
    </row>
    <row r="97" spans="2:44" x14ac:dyDescent="0.2">
      <c r="B97" t="s">
        <v>30</v>
      </c>
      <c r="C97" t="str">
        <f t="shared" ref="C97:C102" si="32">$L$24</f>
        <v>At(Ct)1</v>
      </c>
      <c r="D97">
        <f>$C$27</f>
        <v>1</v>
      </c>
      <c r="E97">
        <f t="shared" ref="E97:E102" si="33">L27</f>
        <v>18000000</v>
      </c>
      <c r="F97">
        <f>(E98-E97)</f>
        <v>52000000</v>
      </c>
      <c r="G97">
        <f>((D99-D97)*(E99-E97))/2+(D99-D97)*E97</f>
        <v>308000000</v>
      </c>
      <c r="H97">
        <f t="shared" ref="H97:H123" si="34">E97+E125</f>
        <v>21900000</v>
      </c>
      <c r="AL97" t="s">
        <v>32</v>
      </c>
      <c r="AM97" t="s">
        <v>15</v>
      </c>
      <c r="AN97">
        <v>6</v>
      </c>
      <c r="AO97">
        <v>6.9</v>
      </c>
      <c r="AP97">
        <v>92.825112107623326</v>
      </c>
      <c r="AR97">
        <v>95.061204702460316</v>
      </c>
    </row>
    <row r="98" spans="2:44" x14ac:dyDescent="0.2">
      <c r="B98" t="s">
        <v>30</v>
      </c>
      <c r="C98" t="str">
        <f t="shared" si="32"/>
        <v>At(Ct)1</v>
      </c>
      <c r="D98">
        <v>2</v>
      </c>
      <c r="E98">
        <f t="shared" si="33"/>
        <v>70000000</v>
      </c>
      <c r="F98">
        <f t="shared" ref="F98:F99" si="35">(E99-E98)</f>
        <v>220000000</v>
      </c>
      <c r="G98">
        <f>((D100-D99)*(E100-E99))/2+(D100-D99)*E99</f>
        <v>555000000</v>
      </c>
      <c r="H98">
        <f t="shared" si="34"/>
        <v>85000000</v>
      </c>
      <c r="AL98" t="s">
        <v>32</v>
      </c>
      <c r="AM98" t="s">
        <v>15</v>
      </c>
      <c r="AN98">
        <v>7</v>
      </c>
      <c r="AO98">
        <v>7.2</v>
      </c>
      <c r="AP98">
        <v>97.297297297297305</v>
      </c>
      <c r="AR98">
        <v>97.517426929191629</v>
      </c>
    </row>
    <row r="99" spans="2:44" x14ac:dyDescent="0.2">
      <c r="B99" t="s">
        <v>30</v>
      </c>
      <c r="C99" t="str">
        <f t="shared" si="32"/>
        <v>At(Ct)1</v>
      </c>
      <c r="D99">
        <f>C$29</f>
        <v>3</v>
      </c>
      <c r="E99">
        <f t="shared" si="33"/>
        <v>290000000</v>
      </c>
      <c r="F99">
        <f t="shared" si="35"/>
        <v>-210000000</v>
      </c>
      <c r="G99">
        <f>((D100-D99)*(E100-E99))/2+(D100-D99)*E99</f>
        <v>555000000</v>
      </c>
      <c r="H99">
        <f t="shared" si="34"/>
        <v>321000000</v>
      </c>
      <c r="AL99" t="s">
        <v>32</v>
      </c>
      <c r="AM99" t="s">
        <v>15</v>
      </c>
      <c r="AN99">
        <v>8</v>
      </c>
      <c r="AO99">
        <v>7.2</v>
      </c>
      <c r="AP99">
        <v>97.737556561085967</v>
      </c>
    </row>
    <row r="100" spans="2:44" x14ac:dyDescent="0.2">
      <c r="B100" t="s">
        <v>30</v>
      </c>
      <c r="C100" t="str">
        <f t="shared" si="32"/>
        <v>At(Ct)1</v>
      </c>
      <c r="D100">
        <f>C$30</f>
        <v>6</v>
      </c>
      <c r="E100">
        <f t="shared" si="33"/>
        <v>80000000</v>
      </c>
      <c r="G100">
        <f>((D101-D100)*(E101-E100))/2+(D101-D100)*E100</f>
        <v>150000000</v>
      </c>
      <c r="H100">
        <f t="shared" si="34"/>
        <v>92000000</v>
      </c>
      <c r="AL100" t="s">
        <v>130</v>
      </c>
      <c r="AM100" t="s">
        <v>90</v>
      </c>
      <c r="AN100">
        <v>0</v>
      </c>
      <c r="AO100">
        <v>7.5999999999999988</v>
      </c>
      <c r="AP100">
        <v>100</v>
      </c>
      <c r="AR100">
        <v>101.58371040723981</v>
      </c>
    </row>
    <row r="101" spans="2:44" x14ac:dyDescent="0.2">
      <c r="B101" t="s">
        <v>30</v>
      </c>
      <c r="C101" t="str">
        <f t="shared" si="32"/>
        <v>At(Ct)1</v>
      </c>
      <c r="D101">
        <f>C$31</f>
        <v>7</v>
      </c>
      <c r="E101">
        <f t="shared" si="33"/>
        <v>220000000</v>
      </c>
      <c r="G101">
        <f>((D102-D101)*(E102-E101))/2+(D102-D101)*E101</f>
        <v>220000000</v>
      </c>
      <c r="H101">
        <f t="shared" si="34"/>
        <v>229900000</v>
      </c>
      <c r="AL101" t="s">
        <v>130</v>
      </c>
      <c r="AM101" t="s">
        <v>90</v>
      </c>
      <c r="AN101">
        <v>1</v>
      </c>
      <c r="AO101">
        <v>7.6</v>
      </c>
      <c r="AP101">
        <v>103.16742081447963</v>
      </c>
      <c r="AR101">
        <v>100.69875465502741</v>
      </c>
    </row>
    <row r="102" spans="2:44" x14ac:dyDescent="0.2">
      <c r="B102" t="s">
        <v>30</v>
      </c>
      <c r="C102" t="str">
        <f t="shared" si="32"/>
        <v>At(Ct)1</v>
      </c>
      <c r="D102">
        <f>C$32</f>
        <v>8</v>
      </c>
      <c r="E102">
        <f t="shared" si="33"/>
        <v>220000000</v>
      </c>
      <c r="H102">
        <f t="shared" si="34"/>
        <v>228700000</v>
      </c>
      <c r="AL102" t="s">
        <v>130</v>
      </c>
      <c r="AM102" t="s">
        <v>90</v>
      </c>
      <c r="AN102">
        <v>2</v>
      </c>
      <c r="AO102">
        <v>7.4</v>
      </c>
      <c r="AP102">
        <v>98.230088495575217</v>
      </c>
      <c r="AR102">
        <v>99.563474741061157</v>
      </c>
    </row>
    <row r="103" spans="2:44" x14ac:dyDescent="0.2">
      <c r="B103" t="s">
        <v>30</v>
      </c>
      <c r="C103" t="str">
        <f>$M$24</f>
        <v>At(Ct)2</v>
      </c>
      <c r="D103">
        <f>$C$26</f>
        <v>0</v>
      </c>
      <c r="E103">
        <f>M26</f>
        <v>1733333.3333333333</v>
      </c>
      <c r="F103">
        <f>(E104-E103)</f>
        <v>23266666.666666668</v>
      </c>
      <c r="G103">
        <f>((D104-D103)*(E104-E103))/2+(D104-D103)*E103</f>
        <v>13366666.666666668</v>
      </c>
      <c r="H103">
        <f t="shared" si="34"/>
        <v>3133333.333333333</v>
      </c>
      <c r="AL103" t="s">
        <v>130</v>
      </c>
      <c r="AM103" t="s">
        <v>90</v>
      </c>
      <c r="AN103">
        <v>3</v>
      </c>
      <c r="AO103">
        <v>7.5</v>
      </c>
      <c r="AP103">
        <v>100.89686098654708</v>
      </c>
      <c r="AR103">
        <v>270.40358744394621</v>
      </c>
    </row>
    <row r="104" spans="2:44" x14ac:dyDescent="0.2">
      <c r="B104" t="s">
        <v>30</v>
      </c>
      <c r="C104" t="str">
        <f t="shared" ref="C104:C109" si="36">$M$24</f>
        <v>At(Ct)2</v>
      </c>
      <c r="D104">
        <f>$C$27</f>
        <v>1</v>
      </c>
      <c r="E104">
        <f t="shared" ref="E104:E109" si="37">M27</f>
        <v>25000000</v>
      </c>
      <c r="F104">
        <f>(E105-E104)</f>
        <v>65000000</v>
      </c>
      <c r="G104">
        <f>((D106-D104)*(E106-E104))/2+(D106-D104)*E104</f>
        <v>355000000</v>
      </c>
      <c r="H104">
        <f t="shared" si="34"/>
        <v>30300000</v>
      </c>
      <c r="AL104" t="s">
        <v>130</v>
      </c>
      <c r="AM104" t="s">
        <v>90</v>
      </c>
      <c r="AN104">
        <v>6</v>
      </c>
      <c r="AO104">
        <v>5.9</v>
      </c>
      <c r="AP104">
        <v>79.372197309417047</v>
      </c>
      <c r="AR104">
        <v>78.875287843897709</v>
      </c>
    </row>
    <row r="105" spans="2:44" x14ac:dyDescent="0.2">
      <c r="B105" t="s">
        <v>30</v>
      </c>
      <c r="C105" t="str">
        <f t="shared" si="36"/>
        <v>At(Ct)2</v>
      </c>
      <c r="D105">
        <v>2</v>
      </c>
      <c r="E105">
        <f t="shared" si="37"/>
        <v>90000000</v>
      </c>
      <c r="F105">
        <f t="shared" ref="F105:F106" si="38">(E106-E105)</f>
        <v>240000000</v>
      </c>
      <c r="G105">
        <f>((D107-D106)*(E107-E106))/2+(D107-D106)*E106</f>
        <v>735000000</v>
      </c>
      <c r="H105">
        <f t="shared" si="34"/>
        <v>102000000</v>
      </c>
      <c r="AL105" t="s">
        <v>130</v>
      </c>
      <c r="AM105" t="s">
        <v>90</v>
      </c>
      <c r="AN105">
        <v>7</v>
      </c>
      <c r="AO105">
        <v>5.8</v>
      </c>
      <c r="AP105">
        <v>78.378378378378372</v>
      </c>
      <c r="AR105">
        <v>77.198238962944828</v>
      </c>
    </row>
    <row r="106" spans="2:44" x14ac:dyDescent="0.2">
      <c r="B106" t="s">
        <v>30</v>
      </c>
      <c r="C106" t="str">
        <f t="shared" si="36"/>
        <v>At(Ct)2</v>
      </c>
      <c r="D106">
        <f>C$29</f>
        <v>3</v>
      </c>
      <c r="E106">
        <f t="shared" si="37"/>
        <v>330000000</v>
      </c>
      <c r="F106">
        <f t="shared" si="38"/>
        <v>-170000000</v>
      </c>
      <c r="G106">
        <f>((D107-D106)*(E107-E106))/2+(D107-D106)*E106</f>
        <v>735000000</v>
      </c>
      <c r="H106">
        <f t="shared" si="34"/>
        <v>358000000</v>
      </c>
      <c r="AL106" t="s">
        <v>130</v>
      </c>
      <c r="AM106" t="s">
        <v>90</v>
      </c>
      <c r="AN106">
        <v>8</v>
      </c>
      <c r="AO106">
        <v>5.6</v>
      </c>
      <c r="AP106">
        <v>76.018099547511298</v>
      </c>
    </row>
    <row r="107" spans="2:44" x14ac:dyDescent="0.2">
      <c r="B107" t="s">
        <v>30</v>
      </c>
      <c r="C107" t="str">
        <f t="shared" si="36"/>
        <v>At(Ct)2</v>
      </c>
      <c r="D107">
        <f>C$30</f>
        <v>6</v>
      </c>
      <c r="E107">
        <f t="shared" si="37"/>
        <v>160000000</v>
      </c>
      <c r="G107">
        <f>((D108-D107)*(E108-E107))/2+(D108-D107)*E107</f>
        <v>175000000</v>
      </c>
      <c r="H107">
        <f t="shared" si="34"/>
        <v>185000000</v>
      </c>
      <c r="AL107" t="s">
        <v>130</v>
      </c>
      <c r="AM107" t="s">
        <v>91</v>
      </c>
      <c r="AN107">
        <v>0</v>
      </c>
      <c r="AO107">
        <v>7.5999999999999988</v>
      </c>
      <c r="AP107">
        <v>100</v>
      </c>
      <c r="AR107">
        <v>100.22624434389141</v>
      </c>
    </row>
    <row r="108" spans="2:44" x14ac:dyDescent="0.2">
      <c r="B108" t="s">
        <v>30</v>
      </c>
      <c r="C108" t="str">
        <f t="shared" si="36"/>
        <v>At(Ct)2</v>
      </c>
      <c r="D108">
        <f>C$31</f>
        <v>7</v>
      </c>
      <c r="E108">
        <f t="shared" si="37"/>
        <v>190000000</v>
      </c>
      <c r="G108">
        <f>((D109-D108)*(E109-E108))/2+(D109-D108)*E108</f>
        <v>195000000</v>
      </c>
      <c r="H108">
        <f t="shared" si="34"/>
        <v>199000000</v>
      </c>
      <c r="AL108" t="s">
        <v>130</v>
      </c>
      <c r="AM108" t="s">
        <v>91</v>
      </c>
      <c r="AN108">
        <v>1</v>
      </c>
      <c r="AO108">
        <v>7.4</v>
      </c>
      <c r="AP108">
        <v>100.4524886877828</v>
      </c>
      <c r="AR108">
        <v>100.66872221999759</v>
      </c>
    </row>
    <row r="109" spans="2:44" x14ac:dyDescent="0.2">
      <c r="B109" t="s">
        <v>30</v>
      </c>
      <c r="C109" t="str">
        <f t="shared" si="36"/>
        <v>At(Ct)2</v>
      </c>
      <c r="D109">
        <f>C$32</f>
        <v>8</v>
      </c>
      <c r="E109">
        <f t="shared" si="37"/>
        <v>200000000</v>
      </c>
      <c r="H109">
        <f t="shared" si="34"/>
        <v>208300000</v>
      </c>
      <c r="AL109" t="s">
        <v>130</v>
      </c>
      <c r="AM109" t="s">
        <v>91</v>
      </c>
      <c r="AN109">
        <v>2</v>
      </c>
      <c r="AO109">
        <v>7.6</v>
      </c>
      <c r="AP109">
        <v>100.88495575221236</v>
      </c>
      <c r="AR109">
        <v>100.21826262946941</v>
      </c>
    </row>
    <row r="110" spans="2:44" x14ac:dyDescent="0.2">
      <c r="B110" t="s">
        <v>30</v>
      </c>
      <c r="C110" t="str">
        <f>$N$24</f>
        <v>At(Ct)3</v>
      </c>
      <c r="D110">
        <f>$C$26</f>
        <v>0</v>
      </c>
      <c r="E110">
        <f>N26</f>
        <v>1733333.3333333333</v>
      </c>
      <c r="F110">
        <f>(E111-E110)</f>
        <v>26266666.666666668</v>
      </c>
      <c r="G110">
        <f>((D111-D110)*(E111-E110))/2+(D111-D110)*E110</f>
        <v>14866666.666666668</v>
      </c>
      <c r="H110">
        <f t="shared" si="34"/>
        <v>3133333.333333333</v>
      </c>
      <c r="AL110" t="s">
        <v>130</v>
      </c>
      <c r="AM110" t="s">
        <v>91</v>
      </c>
      <c r="AN110">
        <v>3</v>
      </c>
      <c r="AO110">
        <v>7.4</v>
      </c>
      <c r="AP110">
        <v>99.551569506726452</v>
      </c>
      <c r="AR110">
        <v>264.34977578475343</v>
      </c>
    </row>
    <row r="111" spans="2:44" x14ac:dyDescent="0.2">
      <c r="B111" t="s">
        <v>30</v>
      </c>
      <c r="C111" t="str">
        <f t="shared" ref="C111:C116" si="39">$N$24</f>
        <v>At(Ct)3</v>
      </c>
      <c r="D111">
        <f>$C$27</f>
        <v>1</v>
      </c>
      <c r="E111">
        <f t="shared" ref="E111:E116" si="40">N27</f>
        <v>28000000</v>
      </c>
      <c r="F111">
        <f>(E112-E111)</f>
        <v>52000000</v>
      </c>
      <c r="G111">
        <f>((D113-D111)*(E113-E111))/2+(D113-D111)*E111</f>
        <v>268000000</v>
      </c>
      <c r="H111">
        <f t="shared" si="34"/>
        <v>33100000</v>
      </c>
      <c r="AL111" t="s">
        <v>130</v>
      </c>
      <c r="AM111" t="s">
        <v>91</v>
      </c>
      <c r="AN111">
        <v>6</v>
      </c>
      <c r="AO111">
        <v>5.7</v>
      </c>
      <c r="AP111">
        <v>76.681614349775799</v>
      </c>
      <c r="AR111">
        <v>77.529996364077078</v>
      </c>
    </row>
    <row r="112" spans="2:44" x14ac:dyDescent="0.2">
      <c r="B112" t="s">
        <v>30</v>
      </c>
      <c r="C112" t="str">
        <f t="shared" si="39"/>
        <v>At(Ct)3</v>
      </c>
      <c r="D112">
        <v>2</v>
      </c>
      <c r="E112">
        <f t="shared" si="40"/>
        <v>80000000</v>
      </c>
      <c r="F112">
        <f t="shared" ref="F112:F113" si="41">(E113-E112)</f>
        <v>160000000</v>
      </c>
      <c r="G112">
        <f>((D114-D113)*(E114-E113))/2+(D114-D113)*E113</f>
        <v>510000000</v>
      </c>
      <c r="H112">
        <f t="shared" si="34"/>
        <v>96000000</v>
      </c>
      <c r="AL112" t="s">
        <v>130</v>
      </c>
      <c r="AM112" t="s">
        <v>91</v>
      </c>
      <c r="AN112">
        <v>7</v>
      </c>
      <c r="AO112">
        <v>5.8</v>
      </c>
      <c r="AP112">
        <v>78.378378378378372</v>
      </c>
      <c r="AR112">
        <v>77.876971994619055</v>
      </c>
    </row>
    <row r="113" spans="2:44" x14ac:dyDescent="0.2">
      <c r="B113" t="s">
        <v>30</v>
      </c>
      <c r="C113" t="str">
        <f t="shared" si="39"/>
        <v>At(Ct)3</v>
      </c>
      <c r="D113">
        <f>C$29</f>
        <v>3</v>
      </c>
      <c r="E113">
        <f t="shared" si="40"/>
        <v>240000000</v>
      </c>
      <c r="F113">
        <f t="shared" si="41"/>
        <v>-140000000</v>
      </c>
      <c r="G113">
        <f>((D114-D113)*(E114-E113))/2+(D114-D113)*E113</f>
        <v>510000000</v>
      </c>
      <c r="H113">
        <f t="shared" si="34"/>
        <v>252000000</v>
      </c>
      <c r="AL113" t="s">
        <v>130</v>
      </c>
      <c r="AM113" t="s">
        <v>91</v>
      </c>
      <c r="AN113">
        <v>8</v>
      </c>
      <c r="AO113">
        <v>5.7</v>
      </c>
      <c r="AP113">
        <v>77.375565610859738</v>
      </c>
    </row>
    <row r="114" spans="2:44" x14ac:dyDescent="0.2">
      <c r="B114" t="s">
        <v>30</v>
      </c>
      <c r="C114" t="str">
        <f t="shared" si="39"/>
        <v>At(Ct)3</v>
      </c>
      <c r="D114">
        <f>C$30</f>
        <v>6</v>
      </c>
      <c r="E114">
        <f t="shared" si="40"/>
        <v>100000000</v>
      </c>
      <c r="G114">
        <f>((D115-D114)*(E115-E114))/2+(D115-D114)*E114</f>
        <v>185000000</v>
      </c>
      <c r="H114">
        <f t="shared" si="34"/>
        <v>108000000</v>
      </c>
      <c r="AL114" t="s">
        <v>130</v>
      </c>
      <c r="AM114" t="s">
        <v>92</v>
      </c>
      <c r="AN114">
        <v>0</v>
      </c>
      <c r="AO114">
        <v>7.5999999999999988</v>
      </c>
      <c r="AP114">
        <v>100</v>
      </c>
      <c r="AR114">
        <v>100.22624434389141</v>
      </c>
    </row>
    <row r="115" spans="2:44" x14ac:dyDescent="0.2">
      <c r="B115" t="s">
        <v>30</v>
      </c>
      <c r="C115" t="str">
        <f t="shared" si="39"/>
        <v>At(Ct)3</v>
      </c>
      <c r="D115">
        <f>C$31</f>
        <v>7</v>
      </c>
      <c r="E115">
        <f t="shared" si="40"/>
        <v>270000000</v>
      </c>
      <c r="G115">
        <f>((D116-D115)*(E116-E115))/2+(D116-D115)*E115</f>
        <v>185000000</v>
      </c>
      <c r="H115">
        <f t="shared" si="34"/>
        <v>279800000</v>
      </c>
      <c r="AL115" t="s">
        <v>130</v>
      </c>
      <c r="AM115" t="s">
        <v>92</v>
      </c>
      <c r="AN115">
        <v>1</v>
      </c>
      <c r="AO115">
        <v>7.4</v>
      </c>
      <c r="AP115">
        <v>100.4524886877828</v>
      </c>
      <c r="AR115">
        <v>100.66872221999759</v>
      </c>
    </row>
    <row r="116" spans="2:44" x14ac:dyDescent="0.2">
      <c r="B116" t="s">
        <v>30</v>
      </c>
      <c r="C116" t="str">
        <f t="shared" si="39"/>
        <v>At(Ct)3</v>
      </c>
      <c r="D116">
        <f>C$32</f>
        <v>8</v>
      </c>
      <c r="E116">
        <f t="shared" si="40"/>
        <v>100000000</v>
      </c>
      <c r="H116">
        <f t="shared" si="34"/>
        <v>108900000</v>
      </c>
      <c r="AL116" t="s">
        <v>130</v>
      </c>
      <c r="AM116" t="s">
        <v>92</v>
      </c>
      <c r="AN116">
        <v>2</v>
      </c>
      <c r="AO116">
        <v>7.6</v>
      </c>
      <c r="AP116">
        <v>100.88495575221236</v>
      </c>
      <c r="AR116">
        <v>100.21826262946941</v>
      </c>
    </row>
    <row r="117" spans="2:44" x14ac:dyDescent="0.2">
      <c r="B117" t="s">
        <v>30</v>
      </c>
      <c r="C117" t="str">
        <f>$O$24</f>
        <v>At(Ct)4</v>
      </c>
      <c r="D117">
        <f>$C$26</f>
        <v>0</v>
      </c>
      <c r="E117">
        <f>O26</f>
        <v>1733333.3333333333</v>
      </c>
      <c r="F117">
        <f>(E118-E117)</f>
        <v>26266666.666666668</v>
      </c>
      <c r="G117">
        <f>((D118-D117)*(E118-E117))/2+(D118-D117)*E117</f>
        <v>14866666.666666668</v>
      </c>
      <c r="H117">
        <f t="shared" si="34"/>
        <v>3133333.333333333</v>
      </c>
      <c r="AL117" t="s">
        <v>130</v>
      </c>
      <c r="AM117" t="s">
        <v>92</v>
      </c>
      <c r="AN117">
        <v>3</v>
      </c>
      <c r="AO117">
        <v>7.4</v>
      </c>
      <c r="AP117">
        <v>99.551569506726452</v>
      </c>
      <c r="AR117">
        <v>272.42152466367713</v>
      </c>
    </row>
    <row r="118" spans="2:44" x14ac:dyDescent="0.2">
      <c r="B118" t="s">
        <v>30</v>
      </c>
      <c r="C118" t="str">
        <f t="shared" ref="C118:C123" si="42">$O$24</f>
        <v>At(Ct)4</v>
      </c>
      <c r="D118">
        <f>$C$27</f>
        <v>1</v>
      </c>
      <c r="E118">
        <f t="shared" ref="E118:E123" si="43">O27</f>
        <v>28000000</v>
      </c>
      <c r="F118">
        <f>(E119-E118)</f>
        <v>82000000</v>
      </c>
      <c r="G118">
        <f>((D120-D118)*(E120-E118))/2+(D120-D118)*E118</f>
        <v>208000000</v>
      </c>
      <c r="H118">
        <f t="shared" si="34"/>
        <v>34100000</v>
      </c>
      <c r="AL118" t="s">
        <v>130</v>
      </c>
      <c r="AM118" t="s">
        <v>92</v>
      </c>
      <c r="AN118">
        <v>6</v>
      </c>
      <c r="AO118">
        <v>6.1</v>
      </c>
      <c r="AP118">
        <v>82.062780269058294</v>
      </c>
      <c r="AR118">
        <v>81.571930675069694</v>
      </c>
    </row>
    <row r="119" spans="2:44" x14ac:dyDescent="0.2">
      <c r="B119" t="s">
        <v>30</v>
      </c>
      <c r="C119" t="str">
        <f t="shared" si="42"/>
        <v>At(Ct)4</v>
      </c>
      <c r="D119">
        <v>2</v>
      </c>
      <c r="E119">
        <f t="shared" si="43"/>
        <v>110000000</v>
      </c>
      <c r="F119">
        <f t="shared" ref="F119:F120" si="44">(E120-E119)</f>
        <v>70000000</v>
      </c>
      <c r="G119">
        <f>((D121-D120)*(E121-E120))/2+(D121-D120)*E120</f>
        <v>435000000</v>
      </c>
      <c r="H119">
        <f t="shared" si="34"/>
        <v>122000000</v>
      </c>
      <c r="AL119" t="s">
        <v>130</v>
      </c>
      <c r="AM119" t="s">
        <v>92</v>
      </c>
      <c r="AN119">
        <v>7</v>
      </c>
      <c r="AO119">
        <v>6</v>
      </c>
      <c r="AP119">
        <v>81.081081081081081</v>
      </c>
      <c r="AR119">
        <v>78.549590314296182</v>
      </c>
    </row>
    <row r="120" spans="2:44" x14ac:dyDescent="0.2">
      <c r="B120" t="s">
        <v>30</v>
      </c>
      <c r="C120" t="str">
        <f t="shared" si="42"/>
        <v>At(Ct)4</v>
      </c>
      <c r="D120">
        <f>C$29</f>
        <v>3</v>
      </c>
      <c r="E120">
        <f t="shared" si="43"/>
        <v>180000000</v>
      </c>
      <c r="F120">
        <f t="shared" si="44"/>
        <v>-70000000</v>
      </c>
      <c r="G120">
        <f>((D121-D120)*(E121-E120))/2+(D121-D120)*E120</f>
        <v>435000000</v>
      </c>
      <c r="H120">
        <f t="shared" si="34"/>
        <v>199000000</v>
      </c>
      <c r="AL120" t="s">
        <v>130</v>
      </c>
      <c r="AM120" t="s">
        <v>92</v>
      </c>
      <c r="AN120">
        <v>8</v>
      </c>
      <c r="AO120">
        <v>5.6</v>
      </c>
      <c r="AP120">
        <v>76.018099547511298</v>
      </c>
    </row>
    <row r="121" spans="2:44" x14ac:dyDescent="0.2">
      <c r="B121" t="s">
        <v>30</v>
      </c>
      <c r="C121" t="str">
        <f t="shared" si="42"/>
        <v>At(Ct)4</v>
      </c>
      <c r="D121">
        <f>C$30</f>
        <v>6</v>
      </c>
      <c r="E121">
        <f t="shared" si="43"/>
        <v>110000000</v>
      </c>
      <c r="G121">
        <f>((D122-D121)*(E122-E121))/2+(D122-D121)*E121</f>
        <v>205000000</v>
      </c>
      <c r="H121">
        <f t="shared" si="34"/>
        <v>114000000</v>
      </c>
      <c r="AL121" t="s">
        <v>130</v>
      </c>
      <c r="AM121" t="s">
        <v>93</v>
      </c>
      <c r="AN121">
        <v>0</v>
      </c>
      <c r="AO121">
        <v>7.5999999999999988</v>
      </c>
      <c r="AP121">
        <v>100</v>
      </c>
      <c r="AR121">
        <v>100.90497737556561</v>
      </c>
    </row>
    <row r="122" spans="2:44" x14ac:dyDescent="0.2">
      <c r="B122" t="s">
        <v>30</v>
      </c>
      <c r="C122" t="str">
        <f t="shared" si="42"/>
        <v>At(Ct)4</v>
      </c>
      <c r="D122">
        <f>C$31</f>
        <v>7</v>
      </c>
      <c r="E122">
        <f t="shared" si="43"/>
        <v>300000000</v>
      </c>
      <c r="G122">
        <f>((D123-D122)*(E123-E122))/2+(D123-D122)*E122</f>
        <v>335000000</v>
      </c>
      <c r="H122">
        <f t="shared" si="34"/>
        <v>308900000</v>
      </c>
      <c r="AL122" t="s">
        <v>130</v>
      </c>
      <c r="AM122" t="s">
        <v>93</v>
      </c>
      <c r="AN122">
        <v>1</v>
      </c>
      <c r="AO122">
        <v>7.5</v>
      </c>
      <c r="AP122">
        <v>101.80995475113122</v>
      </c>
      <c r="AR122">
        <v>100.02002162335322</v>
      </c>
    </row>
    <row r="123" spans="2:44" x14ac:dyDescent="0.2">
      <c r="B123" t="s">
        <v>30</v>
      </c>
      <c r="C123" t="str">
        <f t="shared" si="42"/>
        <v>At(Ct)4</v>
      </c>
      <c r="D123">
        <f>C$32</f>
        <v>8</v>
      </c>
      <c r="E123">
        <f t="shared" si="43"/>
        <v>370000000</v>
      </c>
      <c r="H123">
        <f t="shared" si="34"/>
        <v>380600000</v>
      </c>
      <c r="AL123" t="s">
        <v>130</v>
      </c>
      <c r="AM123" t="s">
        <v>93</v>
      </c>
      <c r="AN123">
        <v>2</v>
      </c>
      <c r="AO123">
        <v>7.4</v>
      </c>
      <c r="AP123">
        <v>98.230088495575217</v>
      </c>
      <c r="AR123">
        <v>99.563474741061157</v>
      </c>
    </row>
    <row r="124" spans="2:44" x14ac:dyDescent="0.2">
      <c r="B124" t="s">
        <v>30</v>
      </c>
      <c r="C124" t="str">
        <f>$P$24</f>
        <v>Ct(At)1</v>
      </c>
      <c r="D124">
        <f>$C$26</f>
        <v>0</v>
      </c>
      <c r="E124">
        <f>P26</f>
        <v>1400000</v>
      </c>
      <c r="F124">
        <f>(E125-E124)</f>
        <v>2500000</v>
      </c>
      <c r="G124">
        <f>((D125-D124)*(E125-E124))/2+(D125-D124)*E124</f>
        <v>2650000</v>
      </c>
      <c r="AL124" t="s">
        <v>130</v>
      </c>
      <c r="AM124" t="s">
        <v>93</v>
      </c>
      <c r="AN124">
        <v>3</v>
      </c>
      <c r="AO124">
        <v>7.5</v>
      </c>
      <c r="AP124">
        <v>100.89686098654708</v>
      </c>
      <c r="AR124">
        <v>270.40358744394621</v>
      </c>
    </row>
    <row r="125" spans="2:44" x14ac:dyDescent="0.2">
      <c r="B125" t="s">
        <v>30</v>
      </c>
      <c r="C125" t="str">
        <f t="shared" ref="C125:C130" si="45">$P$24</f>
        <v>Ct(At)1</v>
      </c>
      <c r="D125">
        <f>$C$27</f>
        <v>1</v>
      </c>
      <c r="E125">
        <f t="shared" ref="E125:E130" si="46">P27</f>
        <v>3900000</v>
      </c>
      <c r="F125">
        <f>(E126-E125)</f>
        <v>11100000</v>
      </c>
      <c r="G125">
        <f>((D127-D125)*(E127-E125))/2+(D127-D125)*E125</f>
        <v>34900000</v>
      </c>
      <c r="AL125" t="s">
        <v>130</v>
      </c>
      <c r="AM125" t="s">
        <v>93</v>
      </c>
      <c r="AN125">
        <v>6</v>
      </c>
      <c r="AO125">
        <v>5.9</v>
      </c>
      <c r="AP125">
        <v>79.372197309417047</v>
      </c>
      <c r="AR125">
        <v>80.902314870924741</v>
      </c>
    </row>
    <row r="126" spans="2:44" x14ac:dyDescent="0.2">
      <c r="B126" t="s">
        <v>30</v>
      </c>
      <c r="C126" t="str">
        <f t="shared" si="45"/>
        <v>Ct(At)1</v>
      </c>
      <c r="D126">
        <v>2</v>
      </c>
      <c r="E126">
        <f t="shared" si="46"/>
        <v>15000000</v>
      </c>
      <c r="F126">
        <f t="shared" ref="F126:F127" si="47">(E127-E126)</f>
        <v>16000000</v>
      </c>
      <c r="G126">
        <f>((D128-D127)*(E128-E127))/2+(D128-D127)*E127</f>
        <v>64500000</v>
      </c>
      <c r="AL126" t="s">
        <v>130</v>
      </c>
      <c r="AM126" t="s">
        <v>93</v>
      </c>
      <c r="AN126">
        <v>7</v>
      </c>
      <c r="AO126">
        <v>6.1</v>
      </c>
      <c r="AP126">
        <v>82.432432432432435</v>
      </c>
      <c r="AR126">
        <v>79.225265989971859</v>
      </c>
    </row>
    <row r="127" spans="2:44" x14ac:dyDescent="0.2">
      <c r="B127" t="s">
        <v>30</v>
      </c>
      <c r="C127" t="str">
        <f t="shared" si="45"/>
        <v>Ct(At)1</v>
      </c>
      <c r="D127">
        <f>C$29</f>
        <v>3</v>
      </c>
      <c r="E127">
        <f t="shared" si="46"/>
        <v>31000000</v>
      </c>
      <c r="F127">
        <f t="shared" si="47"/>
        <v>-19000000</v>
      </c>
      <c r="G127">
        <f>((D128-D127)*(E128-E127))/2+(D128-D127)*E127</f>
        <v>64500000</v>
      </c>
      <c r="AL127" t="s">
        <v>130</v>
      </c>
      <c r="AM127" t="s">
        <v>93</v>
      </c>
      <c r="AN127">
        <v>8</v>
      </c>
      <c r="AO127">
        <v>5.6</v>
      </c>
      <c r="AP127">
        <v>76.018099547511298</v>
      </c>
    </row>
    <row r="128" spans="2:44" x14ac:dyDescent="0.2">
      <c r="B128" t="s">
        <v>30</v>
      </c>
      <c r="C128" t="str">
        <f t="shared" si="45"/>
        <v>Ct(At)1</v>
      </c>
      <c r="D128">
        <f>C$30</f>
        <v>6</v>
      </c>
      <c r="E128">
        <f t="shared" si="46"/>
        <v>12000000</v>
      </c>
      <c r="G128">
        <f>((D129-D128)*(E129-E128))/2+(D129-D128)*E128</f>
        <v>10950000</v>
      </c>
      <c r="AL128" t="s">
        <v>136</v>
      </c>
      <c r="AM128" t="s">
        <v>96</v>
      </c>
      <c r="AN128">
        <v>0</v>
      </c>
      <c r="AO128">
        <v>7.5999999999999988</v>
      </c>
      <c r="AP128">
        <v>100</v>
      </c>
      <c r="AR128">
        <v>100</v>
      </c>
    </row>
    <row r="129" spans="2:44" x14ac:dyDescent="0.2">
      <c r="B129" t="s">
        <v>30</v>
      </c>
      <c r="C129" t="str">
        <f t="shared" si="45"/>
        <v>Ct(At)1</v>
      </c>
      <c r="D129">
        <f>C$31</f>
        <v>7</v>
      </c>
      <c r="E129">
        <f t="shared" si="46"/>
        <v>9900000</v>
      </c>
      <c r="G129">
        <f>((D130-D129)*(E130-E129))/2+(D130-D129)*E129</f>
        <v>9300000</v>
      </c>
      <c r="AL129" t="s">
        <v>136</v>
      </c>
      <c r="AM129" t="s">
        <v>96</v>
      </c>
      <c r="AN129">
        <v>1</v>
      </c>
      <c r="AO129">
        <v>7.3666666666666671</v>
      </c>
      <c r="AP129">
        <v>100</v>
      </c>
      <c r="AR129">
        <v>100</v>
      </c>
    </row>
    <row r="130" spans="2:44" x14ac:dyDescent="0.2">
      <c r="B130" t="s">
        <v>30</v>
      </c>
      <c r="C130" t="str">
        <f t="shared" si="45"/>
        <v>Ct(At)1</v>
      </c>
      <c r="D130">
        <f>C$32</f>
        <v>8</v>
      </c>
      <c r="E130">
        <f t="shared" si="46"/>
        <v>8700000</v>
      </c>
      <c r="AL130" t="s">
        <v>136</v>
      </c>
      <c r="AM130" t="s">
        <v>96</v>
      </c>
      <c r="AN130">
        <v>2</v>
      </c>
      <c r="AO130">
        <v>7.5333333333333341</v>
      </c>
      <c r="AP130">
        <v>100</v>
      </c>
      <c r="AR130">
        <v>100</v>
      </c>
    </row>
    <row r="131" spans="2:44" x14ac:dyDescent="0.2">
      <c r="B131" t="s">
        <v>30</v>
      </c>
      <c r="C131" t="str">
        <f>$Q$24</f>
        <v>Ct(At)2</v>
      </c>
      <c r="D131">
        <f>$C$26</f>
        <v>0</v>
      </c>
      <c r="E131">
        <f>Q26</f>
        <v>1400000</v>
      </c>
      <c r="F131">
        <f>(E132-E131)</f>
        <v>3900000</v>
      </c>
      <c r="G131">
        <f>((D132-D131)*(E132-E131))/2+(D132-D131)*E131</f>
        <v>3350000</v>
      </c>
      <c r="AL131" t="s">
        <v>136</v>
      </c>
      <c r="AM131" t="s">
        <v>96</v>
      </c>
      <c r="AN131">
        <v>3</v>
      </c>
      <c r="AO131">
        <v>7.4333333333333336</v>
      </c>
      <c r="AP131">
        <v>100</v>
      </c>
      <c r="AR131">
        <v>300</v>
      </c>
    </row>
    <row r="132" spans="2:44" x14ac:dyDescent="0.2">
      <c r="B132" t="s">
        <v>30</v>
      </c>
      <c r="C132" t="str">
        <f t="shared" ref="C132:C137" si="48">$Q$24</f>
        <v>Ct(At)2</v>
      </c>
      <c r="D132">
        <f>$C$27</f>
        <v>1</v>
      </c>
      <c r="E132">
        <f t="shared" ref="E132:E137" si="49">Q27</f>
        <v>5300000</v>
      </c>
      <c r="F132">
        <f>(E133-E132)</f>
        <v>6700000</v>
      </c>
      <c r="G132">
        <f>((D134-D132)*(E134-E132))/2+(D134-D132)*E132</f>
        <v>33300000</v>
      </c>
      <c r="AL132" t="s">
        <v>136</v>
      </c>
      <c r="AM132" t="s">
        <v>96</v>
      </c>
      <c r="AN132">
        <v>6</v>
      </c>
      <c r="AO132">
        <v>7.4333333333333327</v>
      </c>
      <c r="AP132">
        <v>100</v>
      </c>
      <c r="AR132">
        <v>100</v>
      </c>
    </row>
    <row r="133" spans="2:44" x14ac:dyDescent="0.2">
      <c r="B133" t="s">
        <v>30</v>
      </c>
      <c r="C133" t="str">
        <f t="shared" si="48"/>
        <v>Ct(At)2</v>
      </c>
      <c r="D133">
        <v>2</v>
      </c>
      <c r="E133">
        <f t="shared" si="49"/>
        <v>12000000</v>
      </c>
      <c r="F133">
        <f t="shared" ref="F133:F134" si="50">(E134-E133)</f>
        <v>16000000</v>
      </c>
      <c r="G133">
        <f>((D135-D134)*(E135-E134))/2+(D135-D134)*E134</f>
        <v>79500000</v>
      </c>
      <c r="AL133" t="s">
        <v>136</v>
      </c>
      <c r="AM133" t="s">
        <v>96</v>
      </c>
      <c r="AN133">
        <v>7</v>
      </c>
      <c r="AO133">
        <v>7.3999999999999995</v>
      </c>
      <c r="AP133">
        <v>100</v>
      </c>
      <c r="AR133">
        <v>100</v>
      </c>
    </row>
    <row r="134" spans="2:44" x14ac:dyDescent="0.2">
      <c r="B134" t="s">
        <v>30</v>
      </c>
      <c r="C134" t="str">
        <f t="shared" si="48"/>
        <v>Ct(At)2</v>
      </c>
      <c r="D134">
        <f>C$29</f>
        <v>3</v>
      </c>
      <c r="E134">
        <f t="shared" si="49"/>
        <v>28000000</v>
      </c>
      <c r="F134">
        <f t="shared" si="50"/>
        <v>-3000000</v>
      </c>
      <c r="G134">
        <f>((D135-D134)*(E135-E134))/2+(D135-D134)*E134</f>
        <v>79500000</v>
      </c>
      <c r="AL134" t="s">
        <v>136</v>
      </c>
      <c r="AM134" t="s">
        <v>96</v>
      </c>
      <c r="AN134">
        <v>8</v>
      </c>
      <c r="AO134">
        <v>7.3666666666666671</v>
      </c>
      <c r="AP134">
        <v>100</v>
      </c>
    </row>
    <row r="135" spans="2:44" x14ac:dyDescent="0.2">
      <c r="B135" t="s">
        <v>30</v>
      </c>
      <c r="C135" t="str">
        <f t="shared" si="48"/>
        <v>Ct(At)2</v>
      </c>
      <c r="D135">
        <f>C$30</f>
        <v>6</v>
      </c>
      <c r="E135">
        <f t="shared" si="49"/>
        <v>25000000</v>
      </c>
      <c r="G135">
        <f>((D136-D135)*(E136-E135))/2+(D136-D135)*E135</f>
        <v>17000000</v>
      </c>
    </row>
    <row r="136" spans="2:44" x14ac:dyDescent="0.2">
      <c r="B136" t="s">
        <v>30</v>
      </c>
      <c r="C136" t="str">
        <f t="shared" si="48"/>
        <v>Ct(At)2</v>
      </c>
      <c r="D136">
        <f>C$31</f>
        <v>7</v>
      </c>
      <c r="E136">
        <f t="shared" si="49"/>
        <v>9000000</v>
      </c>
      <c r="G136">
        <f>((D137-D136)*(E137-E136))/2+(D137-D136)*E136</f>
        <v>8650000</v>
      </c>
    </row>
    <row r="137" spans="2:44" x14ac:dyDescent="0.2">
      <c r="B137" t="s">
        <v>30</v>
      </c>
      <c r="C137" t="str">
        <f t="shared" si="48"/>
        <v>Ct(At)2</v>
      </c>
      <c r="D137">
        <f>C$32</f>
        <v>8</v>
      </c>
      <c r="E137">
        <f t="shared" si="49"/>
        <v>8300000</v>
      </c>
    </row>
    <row r="138" spans="2:44" x14ac:dyDescent="0.2">
      <c r="B138" t="s">
        <v>30</v>
      </c>
      <c r="C138" t="str">
        <f>$R$24</f>
        <v>Ct(At)3</v>
      </c>
      <c r="D138">
        <f>$C$26</f>
        <v>0</v>
      </c>
      <c r="E138">
        <f>R26</f>
        <v>1400000</v>
      </c>
      <c r="F138">
        <f>(E139-E138)</f>
        <v>3700000</v>
      </c>
      <c r="G138">
        <f>((D139-D138)*(E139-E138))/2+(D139-D138)*E138</f>
        <v>3250000</v>
      </c>
    </row>
    <row r="139" spans="2:44" x14ac:dyDescent="0.2">
      <c r="B139" t="s">
        <v>30</v>
      </c>
      <c r="C139" t="str">
        <f t="shared" ref="C139:C144" si="51">$R$24</f>
        <v>Ct(At)3</v>
      </c>
      <c r="D139">
        <f>$C$27</f>
        <v>1</v>
      </c>
      <c r="E139">
        <f t="shared" ref="E139:E144" si="52">R27</f>
        <v>5100000</v>
      </c>
      <c r="F139">
        <f>(E140-E139)</f>
        <v>10900000</v>
      </c>
      <c r="G139">
        <f>((D141-D139)*(E141-E139))/2+(D141-D139)*E139</f>
        <v>17100000</v>
      </c>
    </row>
    <row r="140" spans="2:44" x14ac:dyDescent="0.2">
      <c r="B140" t="s">
        <v>30</v>
      </c>
      <c r="C140" t="str">
        <f t="shared" si="51"/>
        <v>Ct(At)3</v>
      </c>
      <c r="D140">
        <v>2</v>
      </c>
      <c r="E140">
        <f t="shared" si="52"/>
        <v>16000000</v>
      </c>
      <c r="F140">
        <f t="shared" ref="F140:F141" si="53">(E141-E140)</f>
        <v>-4000000</v>
      </c>
      <c r="G140">
        <f>((D142-D141)*(E142-E141))/2+(D142-D141)*E141</f>
        <v>30000000</v>
      </c>
    </row>
    <row r="141" spans="2:44" x14ac:dyDescent="0.2">
      <c r="B141" t="s">
        <v>30</v>
      </c>
      <c r="C141" t="str">
        <f t="shared" si="51"/>
        <v>Ct(At)3</v>
      </c>
      <c r="D141">
        <f>C$29</f>
        <v>3</v>
      </c>
      <c r="E141">
        <f t="shared" si="52"/>
        <v>12000000</v>
      </c>
      <c r="F141">
        <f t="shared" si="53"/>
        <v>-4000000</v>
      </c>
      <c r="G141">
        <f>((D142-D141)*(E142-E141))/2+(D142-D141)*E141</f>
        <v>30000000</v>
      </c>
    </row>
    <row r="142" spans="2:44" x14ac:dyDescent="0.2">
      <c r="B142" t="s">
        <v>30</v>
      </c>
      <c r="C142" t="str">
        <f t="shared" si="51"/>
        <v>Ct(At)3</v>
      </c>
      <c r="D142">
        <f>C$30</f>
        <v>6</v>
      </c>
      <c r="E142">
        <f t="shared" si="52"/>
        <v>8000000</v>
      </c>
      <c r="G142">
        <f>((D143-D142)*(E143-E142))/2+(D143-D142)*E142</f>
        <v>8900000</v>
      </c>
    </row>
    <row r="143" spans="2:44" x14ac:dyDescent="0.2">
      <c r="B143" t="s">
        <v>30</v>
      </c>
      <c r="C143" t="str">
        <f t="shared" si="51"/>
        <v>Ct(At)3</v>
      </c>
      <c r="D143">
        <f>C$31</f>
        <v>7</v>
      </c>
      <c r="E143">
        <f t="shared" si="52"/>
        <v>9800000</v>
      </c>
      <c r="G143">
        <f>((D144-D143)*(E144-E143))/2+(D144-D143)*E143</f>
        <v>9350000</v>
      </c>
    </row>
    <row r="144" spans="2:44" x14ac:dyDescent="0.2">
      <c r="B144" t="s">
        <v>30</v>
      </c>
      <c r="C144" t="str">
        <f t="shared" si="51"/>
        <v>Ct(At)3</v>
      </c>
      <c r="D144">
        <f>C$32</f>
        <v>8</v>
      </c>
      <c r="E144">
        <f t="shared" si="52"/>
        <v>8900000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1400000</v>
      </c>
      <c r="F145">
        <f>(E146-E145)</f>
        <v>4700000</v>
      </c>
      <c r="G145">
        <f>((D146-D145)*(E146-E145))/2+(D146-D145)*E145</f>
        <v>3750000</v>
      </c>
    </row>
    <row r="146" spans="2:7" x14ac:dyDescent="0.2">
      <c r="B146" t="s">
        <v>30</v>
      </c>
      <c r="C146" t="str">
        <f t="shared" ref="C146:C151" si="54">$S$24</f>
        <v>Ct(At)4</v>
      </c>
      <c r="D146">
        <f>$C$27</f>
        <v>1</v>
      </c>
      <c r="E146">
        <f t="shared" ref="E146:E151" si="55">S27</f>
        <v>6100000</v>
      </c>
      <c r="F146">
        <f>(E147-E146)</f>
        <v>5900000</v>
      </c>
      <c r="G146">
        <f>((D148-D146)*(E148-E146))/2+(D148-D146)*E146</f>
        <v>25100000</v>
      </c>
    </row>
    <row r="147" spans="2:7" x14ac:dyDescent="0.2">
      <c r="B147" t="s">
        <v>30</v>
      </c>
      <c r="C147" t="str">
        <f t="shared" si="54"/>
        <v>Ct(At)4</v>
      </c>
      <c r="D147">
        <v>2</v>
      </c>
      <c r="E147">
        <f t="shared" si="55"/>
        <v>12000000</v>
      </c>
      <c r="F147">
        <f t="shared" ref="F147:F148" si="56">(E148-E147)</f>
        <v>7000000</v>
      </c>
      <c r="G147">
        <f>((D149-D148)*(E149-E148))/2+(D149-D148)*E148</f>
        <v>34500000</v>
      </c>
    </row>
    <row r="148" spans="2:7" x14ac:dyDescent="0.2">
      <c r="B148" t="s">
        <v>30</v>
      </c>
      <c r="C148" t="str">
        <f t="shared" si="54"/>
        <v>Ct(At)4</v>
      </c>
      <c r="D148">
        <f>C$29</f>
        <v>3</v>
      </c>
      <c r="E148">
        <f t="shared" si="55"/>
        <v>19000000</v>
      </c>
      <c r="F148">
        <f t="shared" si="56"/>
        <v>-15000000</v>
      </c>
      <c r="G148">
        <f>((D149-D148)*(E149-E148))/2+(D149-D148)*E148</f>
        <v>34500000</v>
      </c>
    </row>
    <row r="149" spans="2:7" x14ac:dyDescent="0.2">
      <c r="B149" t="s">
        <v>30</v>
      </c>
      <c r="C149" t="str">
        <f t="shared" si="54"/>
        <v>Ct(At)4</v>
      </c>
      <c r="D149">
        <f>C$30</f>
        <v>6</v>
      </c>
      <c r="E149">
        <f t="shared" si="55"/>
        <v>4000000</v>
      </c>
      <c r="G149">
        <f>((D150-D149)*(E150-E149))/2+(D150-D149)*E149</f>
        <v>6450000</v>
      </c>
    </row>
    <row r="150" spans="2:7" x14ac:dyDescent="0.2">
      <c r="B150" t="s">
        <v>30</v>
      </c>
      <c r="C150" t="str">
        <f t="shared" si="54"/>
        <v>Ct(At)4</v>
      </c>
      <c r="D150">
        <f>C$31</f>
        <v>7</v>
      </c>
      <c r="E150">
        <f t="shared" si="55"/>
        <v>8900000</v>
      </c>
      <c r="G150">
        <f>((D151-D150)*(E151-E150))/2+(D151-D150)*E150</f>
        <v>9750000</v>
      </c>
    </row>
    <row r="151" spans="2:7" x14ac:dyDescent="0.2">
      <c r="B151" t="s">
        <v>30</v>
      </c>
      <c r="C151" t="str">
        <f t="shared" si="54"/>
        <v>Ct(At)4</v>
      </c>
      <c r="D151">
        <f>C$32</f>
        <v>8</v>
      </c>
      <c r="E151">
        <f t="shared" si="55"/>
        <v>10600000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297FC-0ED9-6744-88D6-F876F1B43D83}">
  <dimension ref="A4:BF151"/>
  <sheetViews>
    <sheetView zoomScale="39" workbookViewId="0">
      <selection activeCell="X65" sqref="X65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6" width="11.6640625" bestFit="1" customWidth="1"/>
    <col min="7" max="7" width="12" bestFit="1" customWidth="1"/>
    <col min="8" max="11" width="11.1640625" bestFit="1" customWidth="1"/>
    <col min="12" max="12" width="11.6640625" bestFit="1" customWidth="1"/>
    <col min="13" max="14" width="11.1640625" bestFit="1" customWidth="1"/>
    <col min="15" max="15" width="14.33203125" bestFit="1" customWidth="1"/>
    <col min="16" max="19" width="11.1640625" bestFit="1" customWidth="1"/>
    <col min="21" max="22" width="11.1640625" bestFit="1" customWidth="1"/>
    <col min="24" max="25" width="11" bestFit="1" customWidth="1"/>
    <col min="27" max="28" width="11" bestFit="1" customWidth="1"/>
    <col min="29" max="29" width="18.5" customWidth="1"/>
    <col min="30" max="31" width="11" bestFit="1" customWidth="1"/>
  </cols>
  <sheetData>
    <row r="4" spans="1:53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L4" t="s">
        <v>31</v>
      </c>
      <c r="AM4" t="s">
        <v>31</v>
      </c>
      <c r="AN4" t="s">
        <v>31</v>
      </c>
      <c r="AO4" t="s">
        <v>31</v>
      </c>
      <c r="AP4" t="s">
        <v>32</v>
      </c>
      <c r="AQ4" t="s">
        <v>32</v>
      </c>
      <c r="AR4" t="s">
        <v>32</v>
      </c>
      <c r="AS4" t="s">
        <v>32</v>
      </c>
      <c r="AT4" t="s">
        <v>145</v>
      </c>
      <c r="AU4" t="s">
        <v>145</v>
      </c>
      <c r="AV4" t="s">
        <v>145</v>
      </c>
      <c r="AW4" t="s">
        <v>145</v>
      </c>
    </row>
    <row r="5" spans="1:53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K5" t="s">
        <v>59</v>
      </c>
      <c r="AL5" t="s">
        <v>60</v>
      </c>
      <c r="AM5" t="s">
        <v>61</v>
      </c>
      <c r="AN5" t="s">
        <v>62</v>
      </c>
      <c r="AO5" t="s">
        <v>63</v>
      </c>
      <c r="AP5" t="s">
        <v>64</v>
      </c>
      <c r="AQ5" t="s">
        <v>65</v>
      </c>
      <c r="AR5" t="s">
        <v>66</v>
      </c>
      <c r="AS5" t="s">
        <v>67</v>
      </c>
      <c r="AT5" t="s">
        <v>68</v>
      </c>
      <c r="AU5" t="s">
        <v>69</v>
      </c>
      <c r="AV5" t="s">
        <v>70</v>
      </c>
      <c r="AW5" t="s">
        <v>71</v>
      </c>
      <c r="AX5" t="s">
        <v>72</v>
      </c>
    </row>
    <row r="6" spans="1:53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K6" t="s">
        <v>73</v>
      </c>
      <c r="AL6">
        <v>7.3666666666666671</v>
      </c>
      <c r="AM6">
        <v>7.3666666666666671</v>
      </c>
      <c r="AN6">
        <v>7.3666666666666671</v>
      </c>
      <c r="AO6">
        <v>7.3666666666666671</v>
      </c>
      <c r="AP6">
        <v>7.3666666666666671</v>
      </c>
      <c r="AQ6">
        <v>7.3666666666666671</v>
      </c>
      <c r="AR6">
        <v>7.3666666666666671</v>
      </c>
      <c r="AS6">
        <v>7.3666666666666671</v>
      </c>
      <c r="AT6">
        <v>7.3666666666666671</v>
      </c>
      <c r="AU6">
        <v>7.3666666666666671</v>
      </c>
      <c r="AV6">
        <v>7.3666666666666671</v>
      </c>
      <c r="AW6">
        <v>7.3666666666666671</v>
      </c>
      <c r="AX6">
        <v>7.3666666666666671</v>
      </c>
      <c r="AY6">
        <v>7.3</v>
      </c>
      <c r="AZ6">
        <v>7.5</v>
      </c>
      <c r="BA6">
        <v>7.3</v>
      </c>
    </row>
    <row r="7" spans="1:53" x14ac:dyDescent="0.2">
      <c r="C7" s="53" t="s">
        <v>0</v>
      </c>
      <c r="D7" s="53">
        <v>18</v>
      </c>
      <c r="E7" s="53">
        <v>18</v>
      </c>
      <c r="F7" s="53">
        <v>18</v>
      </c>
      <c r="G7" s="53">
        <v>18</v>
      </c>
      <c r="H7" s="53">
        <v>33</v>
      </c>
      <c r="I7" s="53">
        <v>33</v>
      </c>
      <c r="J7" s="53">
        <v>33</v>
      </c>
      <c r="K7" s="53">
        <v>33</v>
      </c>
      <c r="L7" s="53">
        <v>18</v>
      </c>
      <c r="M7" s="53">
        <v>18</v>
      </c>
      <c r="N7" s="53">
        <v>18</v>
      </c>
      <c r="O7" s="53">
        <v>18</v>
      </c>
      <c r="P7" s="53">
        <v>33</v>
      </c>
      <c r="Q7" s="53">
        <v>33</v>
      </c>
      <c r="R7" s="53">
        <v>33</v>
      </c>
      <c r="S7" s="53">
        <v>33</v>
      </c>
      <c r="T7" s="54"/>
      <c r="U7" s="54"/>
      <c r="V7" s="54"/>
      <c r="W7" s="54"/>
      <c r="AK7" t="s">
        <v>74</v>
      </c>
      <c r="AL7">
        <v>7</v>
      </c>
      <c r="AM7">
        <v>6.8</v>
      </c>
      <c r="AN7">
        <v>6.9</v>
      </c>
      <c r="AO7">
        <v>6.7</v>
      </c>
      <c r="AP7">
        <v>7.2</v>
      </c>
      <c r="AQ7">
        <v>7.1</v>
      </c>
      <c r="AR7">
        <v>7.4</v>
      </c>
      <c r="AS7">
        <v>7.5</v>
      </c>
      <c r="AT7">
        <v>7.5</v>
      </c>
      <c r="AU7">
        <v>7.3</v>
      </c>
      <c r="AV7">
        <v>7.4</v>
      </c>
      <c r="AW7">
        <v>7.2</v>
      </c>
      <c r="AX7">
        <v>7.0666666666666664</v>
      </c>
      <c r="AY7">
        <v>7</v>
      </c>
      <c r="AZ7">
        <v>7.1</v>
      </c>
      <c r="BA7">
        <v>7.1</v>
      </c>
    </row>
    <row r="8" spans="1:53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K8" t="s">
        <v>75</v>
      </c>
      <c r="AL8">
        <v>7</v>
      </c>
      <c r="AM8">
        <v>6.9</v>
      </c>
      <c r="AN8">
        <v>6.8</v>
      </c>
      <c r="AO8">
        <v>6.7</v>
      </c>
      <c r="AP8">
        <v>7</v>
      </c>
      <c r="AQ8">
        <v>6.7</v>
      </c>
      <c r="AR8">
        <v>6.8</v>
      </c>
      <c r="AS8">
        <v>6.8</v>
      </c>
      <c r="AT8">
        <v>6.7</v>
      </c>
      <c r="AU8">
        <v>6.5</v>
      </c>
      <c r="AV8">
        <v>6.6</v>
      </c>
      <c r="AW8">
        <v>6.6</v>
      </c>
      <c r="AX8">
        <v>7.0999999999999988</v>
      </c>
      <c r="AY8">
        <v>7.1</v>
      </c>
      <c r="AZ8">
        <v>7.1</v>
      </c>
      <c r="BA8">
        <v>7.1</v>
      </c>
    </row>
    <row r="9" spans="1:53" x14ac:dyDescent="0.2">
      <c r="C9" s="53" t="s">
        <v>1</v>
      </c>
      <c r="D9" s="53">
        <v>18</v>
      </c>
      <c r="E9" s="53">
        <v>10</v>
      </c>
      <c r="F9" s="53">
        <v>13</v>
      </c>
      <c r="G9" s="53">
        <v>19</v>
      </c>
      <c r="H9" s="53">
        <v>7</v>
      </c>
      <c r="I9" s="53">
        <v>7</v>
      </c>
      <c r="J9" s="53">
        <v>17</v>
      </c>
      <c r="K9" s="53">
        <v>23</v>
      </c>
      <c r="L9" s="53">
        <v>11</v>
      </c>
      <c r="M9" s="53">
        <v>9</v>
      </c>
      <c r="N9" s="53">
        <v>10</v>
      </c>
      <c r="O9" s="53">
        <v>18</v>
      </c>
      <c r="P9" s="10">
        <v>22</v>
      </c>
      <c r="Q9" s="10">
        <v>33</v>
      </c>
      <c r="R9" s="10">
        <v>31</v>
      </c>
      <c r="S9" s="55">
        <v>48</v>
      </c>
      <c r="T9" s="54"/>
      <c r="U9" s="54"/>
      <c r="V9" s="54"/>
      <c r="W9" s="54"/>
      <c r="AK9" t="s">
        <v>76</v>
      </c>
      <c r="AL9">
        <v>6.7</v>
      </c>
      <c r="AM9">
        <v>6.8</v>
      </c>
      <c r="AN9">
        <v>6.8</v>
      </c>
      <c r="AO9">
        <v>6.7</v>
      </c>
      <c r="AP9">
        <v>6.7</v>
      </c>
      <c r="AQ9">
        <v>6.8</v>
      </c>
      <c r="AR9">
        <v>6.6</v>
      </c>
      <c r="AS9">
        <v>6.7</v>
      </c>
      <c r="AT9">
        <v>6.3</v>
      </c>
      <c r="AU9">
        <v>6.2</v>
      </c>
      <c r="AV9">
        <v>6.2</v>
      </c>
      <c r="AW9">
        <v>6.1</v>
      </c>
      <c r="AX9">
        <v>7.0333333333333341</v>
      </c>
      <c r="AY9">
        <v>7</v>
      </c>
      <c r="AZ9">
        <v>7</v>
      </c>
      <c r="BA9">
        <v>7.1</v>
      </c>
    </row>
    <row r="10" spans="1:53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K10" t="s">
        <v>77</v>
      </c>
      <c r="AL10">
        <v>6.6</v>
      </c>
      <c r="AM10">
        <v>6.7</v>
      </c>
      <c r="AN10">
        <v>6.8</v>
      </c>
      <c r="AO10">
        <v>6.8</v>
      </c>
      <c r="AP10">
        <v>6.8</v>
      </c>
      <c r="AQ10">
        <v>6.5</v>
      </c>
      <c r="AR10">
        <v>6.3</v>
      </c>
      <c r="AS10">
        <v>6.6</v>
      </c>
      <c r="AT10">
        <v>5.7</v>
      </c>
      <c r="AU10">
        <v>5.5</v>
      </c>
      <c r="AV10">
        <v>5.7</v>
      </c>
      <c r="AW10">
        <v>5.5</v>
      </c>
      <c r="AX10">
        <v>7.2333333333333334</v>
      </c>
      <c r="AY10">
        <v>7.2</v>
      </c>
      <c r="AZ10">
        <v>7.3</v>
      </c>
      <c r="BA10">
        <v>7.2</v>
      </c>
    </row>
    <row r="11" spans="1:53" x14ac:dyDescent="0.2">
      <c r="C11" s="53" t="s">
        <v>2</v>
      </c>
      <c r="D11" s="53">
        <v>17</v>
      </c>
      <c r="E11" s="53">
        <v>18</v>
      </c>
      <c r="F11" s="53">
        <v>11</v>
      </c>
      <c r="G11" s="53">
        <v>15</v>
      </c>
      <c r="H11" s="53">
        <v>11</v>
      </c>
      <c r="I11" s="53">
        <v>10</v>
      </c>
      <c r="J11" s="53">
        <v>13</v>
      </c>
      <c r="K11" s="53">
        <v>9</v>
      </c>
      <c r="L11" s="53">
        <v>14</v>
      </c>
      <c r="M11" s="53">
        <v>18</v>
      </c>
      <c r="N11" s="53">
        <v>18</v>
      </c>
      <c r="O11" s="53">
        <v>15</v>
      </c>
      <c r="P11" s="53">
        <v>44</v>
      </c>
      <c r="Q11" s="53">
        <v>51</v>
      </c>
      <c r="R11" s="53">
        <v>44</v>
      </c>
      <c r="S11" s="56">
        <v>30</v>
      </c>
      <c r="T11" s="54"/>
      <c r="U11" s="54"/>
      <c r="V11" s="54"/>
      <c r="W11" s="54"/>
      <c r="AK11" t="s">
        <v>78</v>
      </c>
      <c r="AL11">
        <v>6.4</v>
      </c>
      <c r="AM11">
        <v>6.5</v>
      </c>
      <c r="AN11">
        <v>6.6</v>
      </c>
      <c r="AO11">
        <v>6.6</v>
      </c>
      <c r="AP11">
        <v>6.4</v>
      </c>
      <c r="AQ11">
        <v>6.2</v>
      </c>
      <c r="AR11">
        <v>6.3</v>
      </c>
      <c r="AS11">
        <v>6.3</v>
      </c>
      <c r="AT11">
        <v>5.6</v>
      </c>
      <c r="AU11">
        <v>5.5</v>
      </c>
      <c r="AV11">
        <v>5.5</v>
      </c>
      <c r="AW11">
        <v>5.3</v>
      </c>
      <c r="AX11">
        <v>7.0333333333333341</v>
      </c>
      <c r="AY11">
        <v>7</v>
      </c>
      <c r="AZ11">
        <v>7.1</v>
      </c>
      <c r="BA11">
        <v>7</v>
      </c>
    </row>
    <row r="12" spans="1:53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  <c r="AK12" t="s">
        <v>79</v>
      </c>
      <c r="AL12">
        <v>6.3</v>
      </c>
      <c r="AM12">
        <v>6.4</v>
      </c>
      <c r="AN12">
        <v>6.3</v>
      </c>
      <c r="AO12">
        <v>6.3</v>
      </c>
      <c r="AP12">
        <v>6.3</v>
      </c>
      <c r="AQ12">
        <v>6.2</v>
      </c>
      <c r="AR12">
        <v>6.1</v>
      </c>
      <c r="AS12">
        <v>6</v>
      </c>
      <c r="AT12">
        <v>5.6</v>
      </c>
      <c r="AU12">
        <v>5.8</v>
      </c>
      <c r="AV12">
        <v>5.7</v>
      </c>
      <c r="AW12">
        <v>5.5</v>
      </c>
      <c r="AX12">
        <v>7</v>
      </c>
      <c r="AY12">
        <v>7.1</v>
      </c>
      <c r="AZ12">
        <v>7</v>
      </c>
      <c r="BA12">
        <v>6.9</v>
      </c>
    </row>
    <row r="13" spans="1:53" x14ac:dyDescent="0.2">
      <c r="A13" s="57"/>
      <c r="C13" s="53" t="s">
        <v>3</v>
      </c>
      <c r="D13" s="53">
        <v>27</v>
      </c>
      <c r="E13" s="53">
        <v>22</v>
      </c>
      <c r="F13" s="53">
        <v>42</v>
      </c>
      <c r="G13" s="53">
        <v>33</v>
      </c>
      <c r="H13" s="53">
        <v>18</v>
      </c>
      <c r="I13" s="53">
        <v>14</v>
      </c>
      <c r="J13" s="53">
        <v>14</v>
      </c>
      <c r="K13" s="53">
        <v>10</v>
      </c>
      <c r="L13" s="53">
        <v>21</v>
      </c>
      <c r="M13" s="53">
        <v>26</v>
      </c>
      <c r="N13" s="53">
        <v>16</v>
      </c>
      <c r="O13" s="53">
        <v>19</v>
      </c>
      <c r="P13" s="53">
        <v>51</v>
      </c>
      <c r="Q13" s="53">
        <v>70</v>
      </c>
      <c r="R13" s="53">
        <v>42</v>
      </c>
      <c r="S13" s="56">
        <v>49</v>
      </c>
      <c r="T13" s="54"/>
      <c r="U13" s="54"/>
      <c r="V13" s="54"/>
      <c r="W13" s="54"/>
    </row>
    <row r="14" spans="1:53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3" x14ac:dyDescent="0.2">
      <c r="C15" s="53" t="s">
        <v>4</v>
      </c>
      <c r="D15" s="53">
        <v>40</v>
      </c>
      <c r="E15" s="53">
        <v>36</v>
      </c>
      <c r="F15" s="53">
        <v>33</v>
      </c>
      <c r="G15" s="53">
        <v>24</v>
      </c>
      <c r="H15" s="53">
        <v>12</v>
      </c>
      <c r="I15" s="53">
        <v>11</v>
      </c>
      <c r="J15" s="53">
        <v>15</v>
      </c>
      <c r="K15" s="53">
        <v>9</v>
      </c>
      <c r="L15" s="53">
        <v>22</v>
      </c>
      <c r="M15" s="53">
        <v>16</v>
      </c>
      <c r="N15" s="53">
        <v>12</v>
      </c>
      <c r="O15" s="53">
        <v>20</v>
      </c>
      <c r="P15" s="53">
        <v>38</v>
      </c>
      <c r="Q15" s="53">
        <v>25</v>
      </c>
      <c r="R15" s="53">
        <v>40</v>
      </c>
      <c r="S15" s="56">
        <v>39</v>
      </c>
      <c r="T15" s="54"/>
      <c r="U15" s="54"/>
      <c r="V15" s="54"/>
      <c r="W15" s="54"/>
    </row>
    <row r="16" spans="1:53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3" x14ac:dyDescent="0.2">
      <c r="C17" s="53" t="s">
        <v>24</v>
      </c>
      <c r="D17" s="53">
        <v>38</v>
      </c>
      <c r="E17" s="53">
        <v>29</v>
      </c>
      <c r="F17" s="53">
        <v>34</v>
      </c>
      <c r="G17" s="53">
        <v>45</v>
      </c>
      <c r="H17" s="53">
        <v>11</v>
      </c>
      <c r="I17" s="53">
        <v>8</v>
      </c>
      <c r="J17" s="53">
        <v>11</v>
      </c>
      <c r="K17" s="53">
        <v>10</v>
      </c>
      <c r="L17" s="53">
        <v>19</v>
      </c>
      <c r="M17" s="53">
        <v>14</v>
      </c>
      <c r="N17" s="53">
        <v>12</v>
      </c>
      <c r="O17" s="53">
        <v>16</v>
      </c>
      <c r="P17" s="53">
        <v>44</v>
      </c>
      <c r="Q17" s="53">
        <v>29</v>
      </c>
      <c r="R17" s="53">
        <v>32</v>
      </c>
      <c r="S17" s="56">
        <v>30</v>
      </c>
      <c r="T17" s="54"/>
      <c r="U17" s="54"/>
      <c r="V17" s="54"/>
      <c r="W17" s="54"/>
    </row>
    <row r="18" spans="3:53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3" x14ac:dyDescent="0.2">
      <c r="C19" s="53" t="s">
        <v>5</v>
      </c>
      <c r="D19" s="53">
        <v>36</v>
      </c>
      <c r="E19" s="53">
        <v>30</v>
      </c>
      <c r="F19" s="53">
        <v>36</v>
      </c>
      <c r="G19" s="53">
        <v>54</v>
      </c>
      <c r="H19" s="53">
        <v>11</v>
      </c>
      <c r="I19" s="53">
        <v>7</v>
      </c>
      <c r="J19" s="53">
        <v>12</v>
      </c>
      <c r="K19" s="53">
        <v>15</v>
      </c>
      <c r="L19" s="53">
        <v>18</v>
      </c>
      <c r="M19" s="53">
        <v>16</v>
      </c>
      <c r="N19" s="53">
        <v>15</v>
      </c>
      <c r="O19" s="53">
        <v>9</v>
      </c>
      <c r="P19" s="53">
        <v>45</v>
      </c>
      <c r="Q19" s="53">
        <v>33</v>
      </c>
      <c r="R19" s="53">
        <v>33</v>
      </c>
      <c r="S19" s="56">
        <v>30</v>
      </c>
      <c r="T19" s="54"/>
      <c r="U19" s="54"/>
      <c r="V19" s="54"/>
      <c r="W19" s="54"/>
    </row>
    <row r="20" spans="3:53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</row>
    <row r="21" spans="3:53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3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3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3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3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K25" t="s">
        <v>6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  <c r="AZ25" t="s">
        <v>130</v>
      </c>
      <c r="BA25" t="s">
        <v>130</v>
      </c>
    </row>
    <row r="26" spans="3:53" x14ac:dyDescent="0.2">
      <c r="C26" s="61">
        <v>0</v>
      </c>
      <c r="D26" s="61">
        <f t="shared" ref="D26:S26" si="0">((D7*(5*20)*10^D8))/(5*30)</f>
        <v>1200000</v>
      </c>
      <c r="E26" s="61">
        <f t="shared" si="0"/>
        <v>1200000</v>
      </c>
      <c r="F26" s="61">
        <f t="shared" si="0"/>
        <v>1200000</v>
      </c>
      <c r="G26" s="61">
        <f t="shared" si="0"/>
        <v>1200000</v>
      </c>
      <c r="H26" s="61">
        <f t="shared" si="0"/>
        <v>2200000</v>
      </c>
      <c r="I26" s="61">
        <f t="shared" si="0"/>
        <v>2200000</v>
      </c>
      <c r="J26" s="61">
        <f t="shared" si="0"/>
        <v>2200000</v>
      </c>
      <c r="K26" s="61">
        <f t="shared" si="0"/>
        <v>2200000</v>
      </c>
      <c r="L26" s="61">
        <f t="shared" si="0"/>
        <v>1200000</v>
      </c>
      <c r="M26" s="61">
        <f t="shared" si="0"/>
        <v>1200000</v>
      </c>
      <c r="N26" s="61">
        <f t="shared" si="0"/>
        <v>1200000</v>
      </c>
      <c r="O26" s="61">
        <f t="shared" si="0"/>
        <v>1200000</v>
      </c>
      <c r="P26" s="61">
        <f t="shared" si="0"/>
        <v>2200000</v>
      </c>
      <c r="Q26" s="61">
        <f t="shared" si="0"/>
        <v>2200000</v>
      </c>
      <c r="R26" s="61">
        <f t="shared" si="0"/>
        <v>2200000</v>
      </c>
      <c r="S26" s="55">
        <f t="shared" si="0"/>
        <v>2200000</v>
      </c>
      <c r="AL26" t="s">
        <v>8</v>
      </c>
      <c r="AM26" t="s">
        <v>9</v>
      </c>
      <c r="AN26" t="s">
        <v>10</v>
      </c>
      <c r="AO26" t="s">
        <v>11</v>
      </c>
      <c r="AP26" t="s">
        <v>12</v>
      </c>
      <c r="AQ26" t="s">
        <v>13</v>
      </c>
      <c r="AR26" t="s">
        <v>14</v>
      </c>
      <c r="AS26" t="s">
        <v>15</v>
      </c>
      <c r="AT26" t="s">
        <v>16</v>
      </c>
      <c r="AU26" t="s">
        <v>17</v>
      </c>
      <c r="AV26" t="s">
        <v>18</v>
      </c>
      <c r="AW26" t="s">
        <v>19</v>
      </c>
      <c r="AX26" t="s">
        <v>20</v>
      </c>
      <c r="AY26" t="s">
        <v>21</v>
      </c>
      <c r="AZ26" t="s">
        <v>22</v>
      </c>
      <c r="BA26" t="s">
        <v>23</v>
      </c>
    </row>
    <row r="27" spans="3:53" x14ac:dyDescent="0.2">
      <c r="C27" s="10">
        <v>1</v>
      </c>
      <c r="D27" s="61">
        <f>D9*(5*20)*10^D10</f>
        <v>18000000</v>
      </c>
      <c r="E27" s="61">
        <f t="shared" ref="E27:R27" si="1">E9*(5*20)*10^E10</f>
        <v>10000000</v>
      </c>
      <c r="F27" s="61">
        <f t="shared" si="1"/>
        <v>13000000</v>
      </c>
      <c r="G27" s="61">
        <f t="shared" si="1"/>
        <v>19000000</v>
      </c>
      <c r="H27" s="61">
        <f t="shared" si="1"/>
        <v>7000</v>
      </c>
      <c r="I27" s="61">
        <f t="shared" si="1"/>
        <v>7000</v>
      </c>
      <c r="J27" s="61">
        <f t="shared" si="1"/>
        <v>17000</v>
      </c>
      <c r="K27" s="61">
        <f t="shared" si="1"/>
        <v>23000</v>
      </c>
      <c r="L27" s="61">
        <f>L9*(5*20)*10^L10</f>
        <v>11000000</v>
      </c>
      <c r="M27" s="61">
        <f t="shared" si="1"/>
        <v>9000000</v>
      </c>
      <c r="N27" s="61">
        <f t="shared" si="1"/>
        <v>10000000</v>
      </c>
      <c r="O27" s="61">
        <f t="shared" si="1"/>
        <v>18000000</v>
      </c>
      <c r="P27" s="61">
        <f t="shared" si="1"/>
        <v>220000</v>
      </c>
      <c r="Q27" s="61">
        <f t="shared" si="1"/>
        <v>330000</v>
      </c>
      <c r="R27" s="61">
        <f t="shared" si="1"/>
        <v>310000</v>
      </c>
      <c r="S27" s="55">
        <f>S9*(5*20)*10^S10</f>
        <v>480000</v>
      </c>
      <c r="AK27" t="s">
        <v>131</v>
      </c>
    </row>
    <row r="28" spans="3:53" x14ac:dyDescent="0.2">
      <c r="C28" s="10">
        <v>2</v>
      </c>
      <c r="D28" s="61">
        <f>D11*(5*20)*10^D12</f>
        <v>170000000</v>
      </c>
      <c r="E28" s="61">
        <f>E11*(5*20)*10^E12</f>
        <v>180000000</v>
      </c>
      <c r="F28" s="61">
        <f t="shared" ref="F28:S28" si="2">F11*(5*20)*10^F12</f>
        <v>110000000</v>
      </c>
      <c r="G28" s="61">
        <f t="shared" si="2"/>
        <v>150000000</v>
      </c>
      <c r="H28" s="61">
        <f t="shared" si="2"/>
        <v>11000000</v>
      </c>
      <c r="I28" s="61">
        <f t="shared" si="2"/>
        <v>10000000</v>
      </c>
      <c r="J28" s="61">
        <f t="shared" si="2"/>
        <v>13000000</v>
      </c>
      <c r="K28" s="61">
        <f t="shared" si="2"/>
        <v>9000000</v>
      </c>
      <c r="L28" s="61">
        <f t="shared" si="2"/>
        <v>140000000</v>
      </c>
      <c r="M28" s="61">
        <f t="shared" si="2"/>
        <v>180000000</v>
      </c>
      <c r="N28" s="61">
        <f t="shared" si="2"/>
        <v>180000000</v>
      </c>
      <c r="O28" s="61">
        <f t="shared" si="2"/>
        <v>150000000</v>
      </c>
      <c r="P28" s="61">
        <f t="shared" si="2"/>
        <v>4400000</v>
      </c>
      <c r="Q28" s="61">
        <f t="shared" si="2"/>
        <v>5100000</v>
      </c>
      <c r="R28" s="61">
        <f t="shared" si="2"/>
        <v>4400000</v>
      </c>
      <c r="S28" s="61">
        <f t="shared" si="2"/>
        <v>3000000</v>
      </c>
      <c r="AK28">
        <v>0</v>
      </c>
    </row>
    <row r="29" spans="3:53" x14ac:dyDescent="0.2">
      <c r="C29" s="10">
        <v>3</v>
      </c>
      <c r="D29" s="61">
        <f t="shared" ref="D29:S29" si="3">D13*(5*20)*10^D14</f>
        <v>270000000</v>
      </c>
      <c r="E29" s="61">
        <f t="shared" si="3"/>
        <v>220000000</v>
      </c>
      <c r="F29" s="61">
        <f t="shared" si="3"/>
        <v>420000000</v>
      </c>
      <c r="G29" s="61">
        <f t="shared" si="3"/>
        <v>330000000</v>
      </c>
      <c r="H29" s="61">
        <f t="shared" si="3"/>
        <v>18000000</v>
      </c>
      <c r="I29" s="61">
        <f t="shared" si="3"/>
        <v>14000000</v>
      </c>
      <c r="J29" s="61">
        <f t="shared" si="3"/>
        <v>14000000</v>
      </c>
      <c r="K29" s="61">
        <f t="shared" si="3"/>
        <v>10000000</v>
      </c>
      <c r="L29" s="61">
        <f t="shared" si="3"/>
        <v>210000000</v>
      </c>
      <c r="M29" s="61">
        <f t="shared" si="3"/>
        <v>260000000</v>
      </c>
      <c r="N29" s="61">
        <f t="shared" si="3"/>
        <v>160000000</v>
      </c>
      <c r="O29" s="61">
        <f t="shared" si="3"/>
        <v>190000000</v>
      </c>
      <c r="P29" s="61">
        <f t="shared" si="3"/>
        <v>5100000</v>
      </c>
      <c r="Q29" s="61">
        <f t="shared" si="3"/>
        <v>7000000</v>
      </c>
      <c r="R29" s="61">
        <f t="shared" si="3"/>
        <v>4200000</v>
      </c>
      <c r="S29" s="55">
        <f t="shared" si="3"/>
        <v>4900000</v>
      </c>
      <c r="AK29">
        <v>1</v>
      </c>
    </row>
    <row r="30" spans="3:53" x14ac:dyDescent="0.2">
      <c r="C30" s="10">
        <v>6</v>
      </c>
      <c r="D30" s="61">
        <f t="shared" ref="D30:S30" si="4">D15*(5*20)*10^D16</f>
        <v>400000000</v>
      </c>
      <c r="E30" s="61">
        <f t="shared" si="4"/>
        <v>360000000</v>
      </c>
      <c r="F30" s="61">
        <f t="shared" si="4"/>
        <v>330000000</v>
      </c>
      <c r="G30" s="61">
        <f t="shared" si="4"/>
        <v>240000000</v>
      </c>
      <c r="H30" s="61">
        <f t="shared" si="4"/>
        <v>12000000</v>
      </c>
      <c r="I30" s="61">
        <f t="shared" si="4"/>
        <v>11000000</v>
      </c>
      <c r="J30" s="61">
        <f t="shared" si="4"/>
        <v>15000000</v>
      </c>
      <c r="K30" s="61">
        <f t="shared" si="4"/>
        <v>9000000</v>
      </c>
      <c r="L30" s="61">
        <f t="shared" si="4"/>
        <v>220000000</v>
      </c>
      <c r="M30" s="61">
        <f t="shared" si="4"/>
        <v>160000000</v>
      </c>
      <c r="N30" s="61">
        <f t="shared" si="4"/>
        <v>120000000</v>
      </c>
      <c r="O30" s="61">
        <f t="shared" si="4"/>
        <v>200000000</v>
      </c>
      <c r="P30" s="61">
        <f t="shared" si="4"/>
        <v>3800000</v>
      </c>
      <c r="Q30" s="61">
        <f t="shared" si="4"/>
        <v>2500000</v>
      </c>
      <c r="R30" s="61">
        <f t="shared" si="4"/>
        <v>4000000</v>
      </c>
      <c r="S30" s="55">
        <f t="shared" si="4"/>
        <v>3900000</v>
      </c>
      <c r="AK30">
        <v>2</v>
      </c>
    </row>
    <row r="31" spans="3:53" x14ac:dyDescent="0.2">
      <c r="C31" s="10">
        <v>7</v>
      </c>
      <c r="D31" s="61">
        <f t="shared" ref="D31:S31" si="5">D17*(5*20)*10^D18</f>
        <v>380000000</v>
      </c>
      <c r="E31" s="61">
        <f t="shared" si="5"/>
        <v>290000000</v>
      </c>
      <c r="F31" s="61">
        <f t="shared" si="5"/>
        <v>340000000</v>
      </c>
      <c r="G31" s="61">
        <f t="shared" si="5"/>
        <v>450000000</v>
      </c>
      <c r="H31" s="61">
        <f t="shared" si="5"/>
        <v>11000000</v>
      </c>
      <c r="I31" s="61">
        <f t="shared" si="5"/>
        <v>8000000</v>
      </c>
      <c r="J31" s="61">
        <f t="shared" si="5"/>
        <v>11000000</v>
      </c>
      <c r="K31" s="61">
        <f t="shared" si="5"/>
        <v>10000000</v>
      </c>
      <c r="L31" s="61">
        <f t="shared" si="5"/>
        <v>190000000</v>
      </c>
      <c r="M31" s="61">
        <f t="shared" si="5"/>
        <v>140000000</v>
      </c>
      <c r="N31" s="61">
        <f t="shared" si="5"/>
        <v>120000000</v>
      </c>
      <c r="O31" s="61">
        <f t="shared" si="5"/>
        <v>160000000</v>
      </c>
      <c r="P31" s="61">
        <f t="shared" si="5"/>
        <v>4400000</v>
      </c>
      <c r="Q31" s="61">
        <f t="shared" si="5"/>
        <v>2900000</v>
      </c>
      <c r="R31" s="61">
        <f t="shared" si="5"/>
        <v>3200000</v>
      </c>
      <c r="S31" s="55">
        <f t="shared" si="5"/>
        <v>3000000</v>
      </c>
      <c r="AK31">
        <v>3</v>
      </c>
    </row>
    <row r="32" spans="3:53" x14ac:dyDescent="0.2">
      <c r="C32" s="10">
        <v>8</v>
      </c>
      <c r="D32" s="61">
        <f t="shared" ref="D32:S32" si="6">D19*(5*20)*10^D20</f>
        <v>360000000</v>
      </c>
      <c r="E32" s="61">
        <f t="shared" si="6"/>
        <v>300000000</v>
      </c>
      <c r="F32" s="61">
        <f t="shared" si="6"/>
        <v>360000000</v>
      </c>
      <c r="G32" s="61">
        <f t="shared" si="6"/>
        <v>540000000</v>
      </c>
      <c r="H32" s="61">
        <f t="shared" si="6"/>
        <v>11000000</v>
      </c>
      <c r="I32" s="61">
        <f t="shared" si="6"/>
        <v>7000000</v>
      </c>
      <c r="J32" s="61">
        <f t="shared" si="6"/>
        <v>12000000</v>
      </c>
      <c r="K32" s="61">
        <f t="shared" si="6"/>
        <v>15000000</v>
      </c>
      <c r="L32" s="61">
        <f t="shared" si="6"/>
        <v>180000000</v>
      </c>
      <c r="M32" s="61">
        <f t="shared" si="6"/>
        <v>160000000</v>
      </c>
      <c r="N32" s="61">
        <f t="shared" si="6"/>
        <v>150000000</v>
      </c>
      <c r="O32" s="61">
        <f t="shared" si="6"/>
        <v>90000000</v>
      </c>
      <c r="P32" s="61">
        <f t="shared" si="6"/>
        <v>4500000</v>
      </c>
      <c r="Q32" s="61">
        <f t="shared" si="6"/>
        <v>3300000</v>
      </c>
      <c r="R32" s="61">
        <f t="shared" si="6"/>
        <v>3300000</v>
      </c>
      <c r="S32" s="55">
        <f t="shared" si="6"/>
        <v>3000000</v>
      </c>
      <c r="AK32">
        <v>6</v>
      </c>
    </row>
    <row r="33" spans="2:58" x14ac:dyDescent="0.2">
      <c r="AK33">
        <v>7</v>
      </c>
    </row>
    <row r="34" spans="2:58" x14ac:dyDescent="0.2">
      <c r="AK34">
        <v>8</v>
      </c>
    </row>
    <row r="38" spans="2:58" ht="16" x14ac:dyDescent="0.2">
      <c r="N38" s="62"/>
      <c r="O38" s="41" t="s">
        <v>40</v>
      </c>
      <c r="P38" s="37" t="s">
        <v>42</v>
      </c>
      <c r="Q38" s="41" t="s">
        <v>43</v>
      </c>
    </row>
    <row r="39" spans="2:58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8" ht="16" x14ac:dyDescent="0.2">
      <c r="B40" t="s">
        <v>29</v>
      </c>
      <c r="C40" t="str">
        <f>$D$24</f>
        <v>At1</v>
      </c>
      <c r="D40">
        <f>$C$26</f>
        <v>0</v>
      </c>
      <c r="E40">
        <f>D26</f>
        <v>1200000</v>
      </c>
      <c r="F40">
        <f>(E41-E40)</f>
        <v>16800000</v>
      </c>
      <c r="G40">
        <f>((D41-D40)*(E41-E40))/2+(D41-D40)*E40</f>
        <v>9600000</v>
      </c>
      <c r="H40" t="s">
        <v>29</v>
      </c>
      <c r="I40" t="s">
        <v>31</v>
      </c>
      <c r="J40">
        <f>SUM(G40:G45)</f>
        <v>3067600000</v>
      </c>
      <c r="K40">
        <f>AVERAGE(J40:J43)</f>
        <v>2986850000</v>
      </c>
      <c r="M40" t="s">
        <v>31</v>
      </c>
      <c r="N40" s="42" t="s">
        <v>8</v>
      </c>
      <c r="O40" s="43">
        <f>MAX(E40:E46)</f>
        <v>400000000</v>
      </c>
      <c r="P40">
        <f>MAX(F40:F42)</f>
        <v>252000000</v>
      </c>
      <c r="Q40" s="42">
        <v>1</v>
      </c>
      <c r="S40" t="s">
        <v>29</v>
      </c>
      <c r="T40" t="s">
        <v>31</v>
      </c>
      <c r="U40">
        <f>SUM(G40:G45)</f>
        <v>3067600000</v>
      </c>
      <c r="V40">
        <f>AVERAGE(U40:U43)</f>
        <v>2986850000</v>
      </c>
      <c r="W40" t="s">
        <v>31</v>
      </c>
      <c r="X40">
        <f>P40</f>
        <v>252000000</v>
      </c>
      <c r="Y40">
        <f>AVERAGE(X40:X43)</f>
        <v>295000000</v>
      </c>
      <c r="Z40" t="s">
        <v>31</v>
      </c>
    </row>
    <row r="41" spans="2:58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18000000</v>
      </c>
      <c r="F41">
        <f>(E43-E41)</f>
        <v>252000000</v>
      </c>
      <c r="G41">
        <f>((D43-D41)*(E43-E41))/2+(D43-D41)*E41</f>
        <v>288000000</v>
      </c>
      <c r="H41" t="s">
        <v>29</v>
      </c>
      <c r="I41" t="s">
        <v>31</v>
      </c>
      <c r="J41">
        <f>SUM(G47:G52)</f>
        <v>2595600000</v>
      </c>
      <c r="M41" t="s">
        <v>31</v>
      </c>
      <c r="N41" s="42" t="s">
        <v>9</v>
      </c>
      <c r="O41" s="43">
        <f>MAX(E47:E53)</f>
        <v>360000000</v>
      </c>
      <c r="P41">
        <f>MAX(F47:F49)</f>
        <v>210000000</v>
      </c>
      <c r="Q41" s="42">
        <v>1</v>
      </c>
      <c r="R41" s="42"/>
      <c r="S41" t="s">
        <v>29</v>
      </c>
      <c r="T41" t="s">
        <v>31</v>
      </c>
      <c r="U41">
        <f>SUM(G47:G52)</f>
        <v>2595600000</v>
      </c>
      <c r="W41" t="s">
        <v>31</v>
      </c>
      <c r="X41">
        <f t="shared" ref="X41:X54" si="9">P41</f>
        <v>210000000</v>
      </c>
      <c r="Z41" t="s">
        <v>32</v>
      </c>
      <c r="AJ41" t="s">
        <v>28</v>
      </c>
      <c r="AK41" t="s">
        <v>27</v>
      </c>
      <c r="AL41" t="s">
        <v>26</v>
      </c>
      <c r="AM41" t="s">
        <v>80</v>
      </c>
      <c r="AN41" t="s">
        <v>81</v>
      </c>
      <c r="AP41" t="s">
        <v>34</v>
      </c>
      <c r="AQ41" t="s">
        <v>28</v>
      </c>
      <c r="AR41" t="s">
        <v>6</v>
      </c>
      <c r="AS41" t="s">
        <v>82</v>
      </c>
      <c r="AT41" t="s">
        <v>35</v>
      </c>
      <c r="AU41" t="s">
        <v>83</v>
      </c>
      <c r="AV41" t="s">
        <v>81</v>
      </c>
      <c r="AW41" t="s">
        <v>35</v>
      </c>
      <c r="AX41" t="s">
        <v>84</v>
      </c>
      <c r="AZ41" t="s">
        <v>6</v>
      </c>
      <c r="BA41" t="s">
        <v>85</v>
      </c>
      <c r="BB41" t="s">
        <v>86</v>
      </c>
      <c r="BC41" t="s">
        <v>87</v>
      </c>
      <c r="BE41" t="s">
        <v>35</v>
      </c>
      <c r="BF41" t="s">
        <v>84</v>
      </c>
    </row>
    <row r="42" spans="2:58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170000000</v>
      </c>
      <c r="G42">
        <f>((D44-D43)*(E44-E43))/2+(D44-D43)*E43</f>
        <v>1005000000</v>
      </c>
      <c r="H42" t="s">
        <v>29</v>
      </c>
      <c r="I42" t="s">
        <v>31</v>
      </c>
      <c r="J42">
        <f>SUM(G54:G59)</f>
        <v>3375100000</v>
      </c>
      <c r="M42" t="s">
        <v>31</v>
      </c>
      <c r="N42" s="42" t="s">
        <v>10</v>
      </c>
      <c r="O42" s="43">
        <f>MAX(E54:E60)</f>
        <v>420000000</v>
      </c>
      <c r="P42">
        <f>MAX(F54:F56)</f>
        <v>407000000</v>
      </c>
      <c r="Q42" s="42">
        <v>1</v>
      </c>
      <c r="R42" s="42"/>
      <c r="S42" t="s">
        <v>29</v>
      </c>
      <c r="T42" t="s">
        <v>31</v>
      </c>
      <c r="U42">
        <f>SUM(G54:G59)</f>
        <v>3375100000</v>
      </c>
      <c r="W42" t="s">
        <v>31</v>
      </c>
      <c r="X42">
        <f t="shared" si="9"/>
        <v>407000000</v>
      </c>
      <c r="Z42" t="s">
        <v>36</v>
      </c>
      <c r="AA42">
        <f>LOG10(V48/V40)</f>
        <v>-0.25091348674591762</v>
      </c>
      <c r="AB42">
        <f>AA42*2</f>
        <v>-0.50182697349183525</v>
      </c>
      <c r="AC42" s="44" t="s">
        <v>152</v>
      </c>
      <c r="AD42">
        <f>LOG10(Y48/Y40)</f>
        <v>-0.18426470697038921</v>
      </c>
      <c r="AE42">
        <f>AD42*2</f>
        <v>-0.36852941394077843</v>
      </c>
      <c r="AF42" s="44">
        <v>7.7399999999999997E-2</v>
      </c>
      <c r="AJ42" t="s">
        <v>31</v>
      </c>
      <c r="AK42" t="s">
        <v>8</v>
      </c>
      <c r="AL42">
        <v>0</v>
      </c>
      <c r="AM42">
        <v>7.3666666666666671</v>
      </c>
      <c r="AN42">
        <v>100</v>
      </c>
      <c r="AP42">
        <v>99.528301886792462</v>
      </c>
      <c r="AQ42" t="s">
        <v>31</v>
      </c>
      <c r="AR42" t="s">
        <v>8</v>
      </c>
      <c r="AS42">
        <v>43.346779990242567</v>
      </c>
      <c r="AT42">
        <v>40.748252796585007</v>
      </c>
      <c r="AU42">
        <v>78.333417384189261</v>
      </c>
      <c r="AV42">
        <v>52.233600557338363</v>
      </c>
      <c r="AW42">
        <v>40.748252796585007</v>
      </c>
      <c r="AX42">
        <v>3.3706951285041482</v>
      </c>
      <c r="AZ42" t="s">
        <v>155</v>
      </c>
      <c r="BA42">
        <v>86.190256498912561</v>
      </c>
      <c r="BB42">
        <v>103.69004759302081</v>
      </c>
      <c r="BC42">
        <v>9.4593358548532134</v>
      </c>
      <c r="BE42">
        <v>40.748252796585007</v>
      </c>
      <c r="BF42">
        <v>3.3706951285041482</v>
      </c>
    </row>
    <row r="43" spans="2:58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270000000</v>
      </c>
      <c r="G43">
        <f>((D44-D43)*(E44-E43))/2+(D44-D43)*E43</f>
        <v>1005000000</v>
      </c>
      <c r="H43" t="s">
        <v>29</v>
      </c>
      <c r="I43" t="s">
        <v>31</v>
      </c>
      <c r="J43">
        <f>SUM(G61:G66)</f>
        <v>2909100000</v>
      </c>
      <c r="M43" t="s">
        <v>31</v>
      </c>
      <c r="N43" s="42" t="s">
        <v>11</v>
      </c>
      <c r="O43" s="43">
        <f>MAX(E61:E67)</f>
        <v>540000000</v>
      </c>
      <c r="P43">
        <f>MAX(F61:F63)</f>
        <v>311000000</v>
      </c>
      <c r="Q43" s="42">
        <v>1</v>
      </c>
      <c r="R43" s="42"/>
      <c r="S43" t="s">
        <v>29</v>
      </c>
      <c r="T43" t="s">
        <v>31</v>
      </c>
      <c r="U43">
        <f>SUM(G61:G66)</f>
        <v>2909100000</v>
      </c>
      <c r="W43" t="s">
        <v>31</v>
      </c>
      <c r="X43">
        <f t="shared" si="9"/>
        <v>311000000</v>
      </c>
      <c r="Z43" t="s">
        <v>37</v>
      </c>
      <c r="AA43">
        <f>LOG10(V52/V44)</f>
        <v>-0.4504053173169254</v>
      </c>
      <c r="AB43">
        <f>AA43*2</f>
        <v>-0.9008106346338508</v>
      </c>
      <c r="AC43" s="44" t="s">
        <v>153</v>
      </c>
      <c r="AD43">
        <f>LOG10(Y52/Y44)</f>
        <v>-0.44978979683855275</v>
      </c>
      <c r="AE43">
        <f>AD43*2</f>
        <v>-0.89957959367710549</v>
      </c>
      <c r="AF43" s="44" t="s">
        <v>154</v>
      </c>
      <c r="AJ43" t="s">
        <v>31</v>
      </c>
      <c r="AK43" t="s">
        <v>8</v>
      </c>
      <c r="AL43">
        <v>1</v>
      </c>
      <c r="AM43">
        <v>7</v>
      </c>
      <c r="AN43">
        <v>99.056603773584911</v>
      </c>
      <c r="AP43">
        <v>98.82407653467979</v>
      </c>
      <c r="AQ43" t="s">
        <v>31</v>
      </c>
      <c r="AR43" t="s">
        <v>9</v>
      </c>
      <c r="AS43">
        <v>39.840753857300115</v>
      </c>
      <c r="AU43">
        <v>74.827391251246809</v>
      </c>
      <c r="AV43">
        <v>49.895743041515637</v>
      </c>
      <c r="AW43">
        <v>0</v>
      </c>
      <c r="BE43">
        <v>45.442003702327554</v>
      </c>
      <c r="BF43">
        <v>8.4969074412519436</v>
      </c>
    </row>
    <row r="44" spans="2:58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400000000</v>
      </c>
      <c r="G44">
        <f>((D45-D44)*(E45-E44))/2+(D45-D44)*E44</f>
        <v>390000000</v>
      </c>
      <c r="H44" t="s">
        <v>29</v>
      </c>
      <c r="I44" t="s">
        <v>32</v>
      </c>
      <c r="J44">
        <f>SUM(G68:G73)</f>
        <v>131610500</v>
      </c>
      <c r="K44">
        <f>AVERAGE(J44:J47)</f>
        <v>113870250</v>
      </c>
      <c r="M44" t="s">
        <v>32</v>
      </c>
      <c r="N44" s="42" t="s">
        <v>12</v>
      </c>
      <c r="O44" s="43">
        <f>MAX(E68:E75)</f>
        <v>18000000</v>
      </c>
      <c r="P44">
        <f>MAX(F68:F70)</f>
        <v>17993000</v>
      </c>
      <c r="Q44" s="42">
        <v>1</v>
      </c>
      <c r="R44" s="42"/>
      <c r="S44" t="s">
        <v>29</v>
      </c>
      <c r="T44" t="s">
        <v>32</v>
      </c>
      <c r="U44">
        <f>SUM(G68:G73)</f>
        <v>131610500</v>
      </c>
      <c r="V44">
        <f>AVERAGE(U44:U47)</f>
        <v>113870250</v>
      </c>
      <c r="W44" t="s">
        <v>32</v>
      </c>
      <c r="X44">
        <f t="shared" si="9"/>
        <v>17993000</v>
      </c>
      <c r="Y44">
        <f>AVERAGE(X44:X47)</f>
        <v>13986500</v>
      </c>
      <c r="AJ44" t="s">
        <v>31</v>
      </c>
      <c r="AK44" t="s">
        <v>8</v>
      </c>
      <c r="AL44">
        <v>2</v>
      </c>
      <c r="AM44">
        <v>7</v>
      </c>
      <c r="AN44">
        <v>98.591549295774655</v>
      </c>
      <c r="AP44">
        <v>96.926106401441828</v>
      </c>
      <c r="AQ44" t="s">
        <v>31</v>
      </c>
      <c r="AR44" t="s">
        <v>10</v>
      </c>
      <c r="AS44">
        <v>36.361618029795977</v>
      </c>
      <c r="AU44">
        <v>71.348255423742671</v>
      </c>
      <c r="AV44">
        <v>47.575816282706107</v>
      </c>
      <c r="AW44">
        <v>0</v>
      </c>
      <c r="BE44">
        <v>103.69004759302081</v>
      </c>
      <c r="BF44">
        <v>9.4593358548532134</v>
      </c>
    </row>
    <row r="45" spans="2:58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380000000</v>
      </c>
      <c r="G45">
        <f>((D46-D45)*(E46-E45))/2+(D46-D45)*E45</f>
        <v>370000000</v>
      </c>
      <c r="H45" t="s">
        <v>29</v>
      </c>
      <c r="I45" t="s">
        <v>32</v>
      </c>
      <c r="J45">
        <f>SUM(G75:G80)</f>
        <v>107110500</v>
      </c>
      <c r="M45" t="s">
        <v>32</v>
      </c>
      <c r="N45" s="42" t="s">
        <v>13</v>
      </c>
      <c r="O45" s="43">
        <f>MAX(E75:E81)</f>
        <v>14000000</v>
      </c>
      <c r="P45">
        <f>MAX(F75:F77)</f>
        <v>13993000</v>
      </c>
      <c r="Q45" s="42">
        <v>1</v>
      </c>
      <c r="R45" s="42"/>
      <c r="S45" t="s">
        <v>29</v>
      </c>
      <c r="T45" t="s">
        <v>32</v>
      </c>
      <c r="U45">
        <f>SUM(G75:G80)</f>
        <v>107110500</v>
      </c>
      <c r="W45" t="s">
        <v>32</v>
      </c>
      <c r="X45">
        <f t="shared" si="9"/>
        <v>13993000</v>
      </c>
      <c r="AJ45" t="s">
        <v>31</v>
      </c>
      <c r="AK45" t="s">
        <v>8</v>
      </c>
      <c r="AL45">
        <v>3</v>
      </c>
      <c r="AM45">
        <v>6.7</v>
      </c>
      <c r="AN45">
        <v>95.260663507109001</v>
      </c>
      <c r="AP45">
        <v>279.75735470766807</v>
      </c>
      <c r="AQ45" t="s">
        <v>31</v>
      </c>
      <c r="AR45" t="s">
        <v>11</v>
      </c>
      <c r="AS45">
        <v>43.443859309001368</v>
      </c>
      <c r="AU45">
        <v>78.430496702948062</v>
      </c>
      <c r="AV45">
        <v>52.298334135008737</v>
      </c>
      <c r="AW45">
        <v>0</v>
      </c>
    </row>
    <row r="46" spans="2:58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360000000</v>
      </c>
      <c r="H46" t="s">
        <v>29</v>
      </c>
      <c r="I46" t="s">
        <v>32</v>
      </c>
      <c r="J46">
        <f>SUM(G82:G87)</f>
        <v>126625500</v>
      </c>
      <c r="M46" t="s">
        <v>32</v>
      </c>
      <c r="N46" s="42" t="s">
        <v>14</v>
      </c>
      <c r="O46" s="43">
        <f>MAX(E82:E88)</f>
        <v>15000000</v>
      </c>
      <c r="P46">
        <f>MAX(F82:F84)</f>
        <v>13983000</v>
      </c>
      <c r="Q46" s="42">
        <v>1</v>
      </c>
      <c r="S46" t="s">
        <v>29</v>
      </c>
      <c r="T46" t="s">
        <v>32</v>
      </c>
      <c r="U46">
        <f>SUM(G82:G87)</f>
        <v>126625500</v>
      </c>
      <c r="W46" t="s">
        <v>32</v>
      </c>
      <c r="X46">
        <f t="shared" si="9"/>
        <v>13983000</v>
      </c>
      <c r="AJ46" t="s">
        <v>31</v>
      </c>
      <c r="AK46" t="s">
        <v>8</v>
      </c>
      <c r="AL46">
        <v>6</v>
      </c>
      <c r="AM46">
        <v>6.6</v>
      </c>
      <c r="AN46">
        <v>91.244239631336399</v>
      </c>
      <c r="AP46">
        <v>91.119750147421755</v>
      </c>
      <c r="AQ46" t="s">
        <v>32</v>
      </c>
      <c r="AR46" t="s">
        <v>12</v>
      </c>
      <c r="AS46">
        <v>34.986637393946694</v>
      </c>
      <c r="AT46">
        <v>45.442003702327554</v>
      </c>
      <c r="AU46">
        <v>69.973274787893388</v>
      </c>
      <c r="AV46">
        <v>46.658963785964112</v>
      </c>
      <c r="AW46">
        <v>45.442003702327554</v>
      </c>
      <c r="AX46">
        <v>8.4969074412519436</v>
      </c>
    </row>
    <row r="47" spans="2:58" ht="16" x14ac:dyDescent="0.2">
      <c r="B47" t="s">
        <v>29</v>
      </c>
      <c r="C47" t="str">
        <f>$E$24</f>
        <v>At2</v>
      </c>
      <c r="D47">
        <f>$C$26</f>
        <v>0</v>
      </c>
      <c r="E47">
        <f>E26</f>
        <v>1200000</v>
      </c>
      <c r="F47">
        <f>(E48-E47)</f>
        <v>8800000</v>
      </c>
      <c r="G47">
        <f>((D48-D47)*(E48-E47))/2+(D48-D47)*E47</f>
        <v>5600000</v>
      </c>
      <c r="H47" t="s">
        <v>29</v>
      </c>
      <c r="I47" t="s">
        <v>32</v>
      </c>
      <c r="J47">
        <f>SUM(G89:G94)</f>
        <v>90134500</v>
      </c>
      <c r="M47" t="s">
        <v>32</v>
      </c>
      <c r="N47" s="42" t="s">
        <v>15</v>
      </c>
      <c r="O47" s="43">
        <f>MAX(E89:E95)</f>
        <v>15000000</v>
      </c>
      <c r="P47">
        <f>MAX(F89:F91)</f>
        <v>9977000</v>
      </c>
      <c r="Q47" s="42">
        <v>1</v>
      </c>
      <c r="S47" t="s">
        <v>29</v>
      </c>
      <c r="T47" t="s">
        <v>32</v>
      </c>
      <c r="U47">
        <f>SUM(G89:G94)</f>
        <v>90134500</v>
      </c>
      <c r="W47" t="s">
        <v>32</v>
      </c>
      <c r="X47">
        <f t="shared" si="9"/>
        <v>9977000</v>
      </c>
      <c r="AJ47" t="s">
        <v>31</v>
      </c>
      <c r="AK47" t="s">
        <v>8</v>
      </c>
      <c r="AL47">
        <v>7</v>
      </c>
      <c r="AM47">
        <v>6.4</v>
      </c>
      <c r="AN47">
        <v>90.995260663507111</v>
      </c>
      <c r="AP47">
        <v>90.497630331753555</v>
      </c>
      <c r="AQ47" t="s">
        <v>32</v>
      </c>
      <c r="AR47" t="s">
        <v>13</v>
      </c>
      <c r="AS47">
        <v>49.636300436107035</v>
      </c>
      <c r="AU47">
        <v>84.622937830053729</v>
      </c>
      <c r="AV47">
        <v>56.427523274321814</v>
      </c>
      <c r="AW47">
        <v>0</v>
      </c>
    </row>
    <row r="48" spans="2:58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10000000</v>
      </c>
      <c r="F48">
        <f>(E50-E48)</f>
        <v>210000000</v>
      </c>
      <c r="G48">
        <f>((D50-D48)*(E50-E48))/2+(D50-D48)*E48</f>
        <v>230000000</v>
      </c>
      <c r="H48" t="s">
        <v>30</v>
      </c>
      <c r="I48" t="s">
        <v>36</v>
      </c>
      <c r="J48">
        <f>SUM(G96:G101)</f>
        <v>1907100000</v>
      </c>
      <c r="K48">
        <f>AVERAGE(J48:J51)</f>
        <v>1676100000</v>
      </c>
      <c r="M48" t="s">
        <v>36</v>
      </c>
      <c r="N48" s="42" t="s">
        <v>16</v>
      </c>
      <c r="O48" s="43">
        <f>MAX(E96:E102)</f>
        <v>220000000</v>
      </c>
      <c r="P48">
        <f>MAX(F96:F98)</f>
        <v>199000000</v>
      </c>
      <c r="Q48" s="42">
        <v>1</v>
      </c>
      <c r="S48" t="s">
        <v>30</v>
      </c>
      <c r="T48" t="s">
        <v>36</v>
      </c>
      <c r="U48">
        <f>SUM(G96:G101)</f>
        <v>1907100000</v>
      </c>
      <c r="V48">
        <f>AVERAGE(U48:U51)</f>
        <v>1676100000</v>
      </c>
      <c r="W48" t="s">
        <v>36</v>
      </c>
      <c r="X48">
        <f t="shared" si="9"/>
        <v>199000000</v>
      </c>
      <c r="Y48">
        <f>AVERAGE(X48:X51)</f>
        <v>193000000</v>
      </c>
      <c r="AJ48" t="s">
        <v>31</v>
      </c>
      <c r="AK48" t="s">
        <v>8</v>
      </c>
      <c r="AL48">
        <v>8</v>
      </c>
      <c r="AM48">
        <v>6.3</v>
      </c>
      <c r="AN48">
        <v>90</v>
      </c>
      <c r="AQ48" t="s">
        <v>32</v>
      </c>
      <c r="AR48" t="s">
        <v>14</v>
      </c>
      <c r="AS48">
        <v>54.492209187952085</v>
      </c>
      <c r="AU48">
        <v>89.478846581898779</v>
      </c>
      <c r="AV48">
        <v>59.66549764792488</v>
      </c>
      <c r="AW48">
        <v>0</v>
      </c>
    </row>
    <row r="49" spans="2:50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180000000</v>
      </c>
      <c r="G49">
        <f>((D51-D50)*(E51-E50))/2+(D51-D50)*E50</f>
        <v>870000000</v>
      </c>
      <c r="H49" t="s">
        <v>30</v>
      </c>
      <c r="I49" t="s">
        <v>36</v>
      </c>
      <c r="J49">
        <f>SUM(G103:G108)</f>
        <v>1834100000</v>
      </c>
      <c r="M49" t="s">
        <v>36</v>
      </c>
      <c r="N49" s="42" t="s">
        <v>17</v>
      </c>
      <c r="O49" s="43">
        <f>MAX(E103:E109)</f>
        <v>260000000</v>
      </c>
      <c r="P49">
        <f>MAX(F103:F105)</f>
        <v>251000000</v>
      </c>
      <c r="Q49" s="42">
        <v>1</v>
      </c>
      <c r="S49" t="s">
        <v>30</v>
      </c>
      <c r="T49" t="s">
        <v>36</v>
      </c>
      <c r="U49">
        <f>SUM(G103:G108)</f>
        <v>1834100000</v>
      </c>
      <c r="W49" t="s">
        <v>36</v>
      </c>
      <c r="X49">
        <f t="shared" si="9"/>
        <v>251000000</v>
      </c>
      <c r="AJ49" t="s">
        <v>31</v>
      </c>
      <c r="AK49" t="s">
        <v>9</v>
      </c>
      <c r="AL49">
        <v>0</v>
      </c>
      <c r="AM49">
        <v>7.3666666666666671</v>
      </c>
      <c r="AN49">
        <v>100</v>
      </c>
      <c r="AP49">
        <v>98.113207547169822</v>
      </c>
      <c r="AQ49" t="s">
        <v>32</v>
      </c>
      <c r="AR49" t="s">
        <v>15</v>
      </c>
      <c r="AS49">
        <v>42.652867791304402</v>
      </c>
      <c r="AU49">
        <v>77.639505185251096</v>
      </c>
      <c r="AV49">
        <v>51.770892126740563</v>
      </c>
      <c r="AW49">
        <v>0</v>
      </c>
    </row>
    <row r="50" spans="2:50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220000000</v>
      </c>
      <c r="G50">
        <f>((D51-D50)*(E51-E50))/2+(D51-D50)*E50</f>
        <v>870000000</v>
      </c>
      <c r="H50" t="s">
        <v>30</v>
      </c>
      <c r="I50" t="s">
        <v>36</v>
      </c>
      <c r="J50">
        <f>SUM(G110:G115)</f>
        <v>1270600000</v>
      </c>
      <c r="M50" t="s">
        <v>36</v>
      </c>
      <c r="N50" s="42" t="s">
        <v>18</v>
      </c>
      <c r="O50" s="43">
        <f>MAX(E110:E116)</f>
        <v>180000000</v>
      </c>
      <c r="P50">
        <f>MAX(F110:F112)</f>
        <v>150000000</v>
      </c>
      <c r="Q50" s="42">
        <v>1</v>
      </c>
      <c r="S50" t="s">
        <v>30</v>
      </c>
      <c r="T50" t="s">
        <v>36</v>
      </c>
      <c r="U50">
        <f>SUM(G110:G115)</f>
        <v>1270600000</v>
      </c>
      <c r="W50" t="s">
        <v>36</v>
      </c>
      <c r="X50">
        <f t="shared" si="9"/>
        <v>150000000</v>
      </c>
      <c r="AJ50" t="s">
        <v>31</v>
      </c>
      <c r="AK50" t="s">
        <v>9</v>
      </c>
      <c r="AL50">
        <v>1</v>
      </c>
      <c r="AM50">
        <v>6.8</v>
      </c>
      <c r="AN50">
        <v>96.226415094339629</v>
      </c>
      <c r="AP50">
        <v>96.704756842944477</v>
      </c>
      <c r="AQ50" t="s">
        <v>89</v>
      </c>
      <c r="AR50" t="s">
        <v>90</v>
      </c>
      <c r="AS50">
        <v>93.13026819741026</v>
      </c>
      <c r="AT50">
        <v>103.69004759302081</v>
      </c>
      <c r="AU50">
        <v>128.11690559135695</v>
      </c>
      <c r="AV50">
        <v>85.429788393885104</v>
      </c>
      <c r="AW50">
        <v>103.69004759302081</v>
      </c>
      <c r="AX50">
        <v>9.4593358548532134</v>
      </c>
    </row>
    <row r="51" spans="2:50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360000000</v>
      </c>
      <c r="G51">
        <f>((D52-D51)*(E52-E51))/2+(D52-D51)*E51</f>
        <v>325000000</v>
      </c>
      <c r="H51" t="s">
        <v>30</v>
      </c>
      <c r="I51" t="s">
        <v>36</v>
      </c>
      <c r="J51">
        <f>SUM(G117:G122)</f>
        <v>1692600000</v>
      </c>
      <c r="M51" t="s">
        <v>36</v>
      </c>
      <c r="N51" s="42" t="s">
        <v>19</v>
      </c>
      <c r="O51" s="43">
        <f>MAX(E117:E123)</f>
        <v>200000000</v>
      </c>
      <c r="P51">
        <f>MAX(F117:F119)</f>
        <v>172000000</v>
      </c>
      <c r="Q51" s="42">
        <v>1</v>
      </c>
      <c r="S51" t="s">
        <v>30</v>
      </c>
      <c r="T51" t="s">
        <v>36</v>
      </c>
      <c r="U51">
        <f>SUM(G117:G122)</f>
        <v>1692600000</v>
      </c>
      <c r="W51" t="s">
        <v>36</v>
      </c>
      <c r="X51">
        <f t="shared" si="9"/>
        <v>172000000</v>
      </c>
      <c r="AJ51" t="s">
        <v>31</v>
      </c>
      <c r="AK51" t="s">
        <v>9</v>
      </c>
      <c r="AL51">
        <v>2</v>
      </c>
      <c r="AM51">
        <v>6.9</v>
      </c>
      <c r="AN51">
        <v>97.183098591549324</v>
      </c>
      <c r="AP51">
        <v>96.932781523262804</v>
      </c>
      <c r="AQ51" t="s">
        <v>89</v>
      </c>
      <c r="AR51" t="s">
        <v>91</v>
      </c>
      <c r="AS51">
        <v>107.14414361718741</v>
      </c>
      <c r="AU51">
        <v>142.1307810111341</v>
      </c>
      <c r="AV51">
        <v>94.774397570666494</v>
      </c>
    </row>
    <row r="52" spans="2:50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290000000</v>
      </c>
      <c r="G52">
        <f>((D53-D52)*(E53-E52))/2+(D53-D52)*E52</f>
        <v>295000000</v>
      </c>
      <c r="H52" t="s">
        <v>30</v>
      </c>
      <c r="I52" t="s">
        <v>37</v>
      </c>
      <c r="J52">
        <f>SUM(G124:G129)</f>
        <v>41780000</v>
      </c>
      <c r="K52">
        <f>AVERAGE(J52:J55)</f>
        <v>40365000</v>
      </c>
      <c r="M52" t="s">
        <v>37</v>
      </c>
      <c r="N52" s="42" t="s">
        <v>20</v>
      </c>
      <c r="O52" s="43">
        <f>MAX(E124:E130)</f>
        <v>5100000</v>
      </c>
      <c r="P52">
        <f>MAX(F124:F126)</f>
        <v>4880000</v>
      </c>
      <c r="Q52" s="42">
        <v>1</v>
      </c>
      <c r="S52" t="s">
        <v>30</v>
      </c>
      <c r="T52" t="s">
        <v>37</v>
      </c>
      <c r="U52">
        <f>SUM(G124:G129)</f>
        <v>41780000</v>
      </c>
      <c r="V52">
        <f>AVERAGE(U52:U55)</f>
        <v>40365000</v>
      </c>
      <c r="W52" t="s">
        <v>37</v>
      </c>
      <c r="X52">
        <f t="shared" si="9"/>
        <v>4880000</v>
      </c>
      <c r="Y52">
        <f>AVERAGE(X52:X55)</f>
        <v>4965000</v>
      </c>
      <c r="AJ52" t="s">
        <v>31</v>
      </c>
      <c r="AK52" t="s">
        <v>9</v>
      </c>
      <c r="AL52">
        <v>3</v>
      </c>
      <c r="AM52">
        <v>6.8</v>
      </c>
      <c r="AN52">
        <v>96.682464454976298</v>
      </c>
      <c r="AP52">
        <v>283.96378884836304</v>
      </c>
      <c r="AQ52" t="s">
        <v>89</v>
      </c>
      <c r="AR52" t="s">
        <v>92</v>
      </c>
      <c r="AS52">
        <v>99.504930370574471</v>
      </c>
      <c r="AU52">
        <v>134.49156776452116</v>
      </c>
      <c r="AV52">
        <v>89.680484568775086</v>
      </c>
    </row>
    <row r="53" spans="2:50" ht="16" x14ac:dyDescent="0.2">
      <c r="B53" t="s">
        <v>29</v>
      </c>
      <c r="C53" t="str">
        <f t="shared" si="10"/>
        <v>At2</v>
      </c>
      <c r="D53">
        <f>C$32</f>
        <v>8</v>
      </c>
      <c r="E53">
        <f t="shared" si="11"/>
        <v>300000000</v>
      </c>
      <c r="H53" t="s">
        <v>30</v>
      </c>
      <c r="I53" t="s">
        <v>37</v>
      </c>
      <c r="J53">
        <f>SUM(G131:G136)</f>
        <v>42895000</v>
      </c>
      <c r="M53" t="s">
        <v>37</v>
      </c>
      <c r="N53" s="42" t="s">
        <v>21</v>
      </c>
      <c r="O53" s="43">
        <f>MAX(E131:E137)</f>
        <v>7000000</v>
      </c>
      <c r="P53">
        <f>MAX(F131:F133)</f>
        <v>6670000</v>
      </c>
      <c r="Q53" s="42">
        <v>1</v>
      </c>
      <c r="S53" t="s">
        <v>30</v>
      </c>
      <c r="T53" t="s">
        <v>37</v>
      </c>
      <c r="U53">
        <f>SUM(G131:G136)</f>
        <v>42895000</v>
      </c>
      <c r="W53" t="s">
        <v>37</v>
      </c>
      <c r="X53">
        <f t="shared" si="9"/>
        <v>6670000</v>
      </c>
      <c r="AJ53" t="s">
        <v>31</v>
      </c>
      <c r="AK53" t="s">
        <v>9</v>
      </c>
      <c r="AL53">
        <v>6</v>
      </c>
      <c r="AM53">
        <v>6.7</v>
      </c>
      <c r="AN53">
        <v>92.626728110599075</v>
      </c>
      <c r="AP53">
        <v>92.521894860986734</v>
      </c>
      <c r="AQ53" t="s">
        <v>89</v>
      </c>
      <c r="AR53" t="s">
        <v>93</v>
      </c>
      <c r="AS53">
        <v>114.98084818691109</v>
      </c>
      <c r="AU53">
        <v>149.96748558085778</v>
      </c>
      <c r="AV53">
        <v>100</v>
      </c>
    </row>
    <row r="54" spans="2:50" ht="16" x14ac:dyDescent="0.2">
      <c r="B54" t="s">
        <v>29</v>
      </c>
      <c r="C54" t="str">
        <f>$F$24</f>
        <v>At3</v>
      </c>
      <c r="D54">
        <f>$C$26</f>
        <v>0</v>
      </c>
      <c r="E54">
        <f>F26</f>
        <v>1200000</v>
      </c>
      <c r="F54">
        <f>(E55-E54)</f>
        <v>11800000</v>
      </c>
      <c r="G54">
        <f>((D55-D54)*(E55-E54))/2+(D55-D54)*E54</f>
        <v>7100000</v>
      </c>
      <c r="H54" t="s">
        <v>30</v>
      </c>
      <c r="I54" t="s">
        <v>37</v>
      </c>
      <c r="J54">
        <f>SUM(G138:G143)</f>
        <v>37215000</v>
      </c>
      <c r="M54" t="s">
        <v>37</v>
      </c>
      <c r="N54" s="42" t="s">
        <v>22</v>
      </c>
      <c r="O54" s="43">
        <f>MAX(E138:E144)</f>
        <v>4400000</v>
      </c>
      <c r="P54">
        <f>MAX(F138:F140)</f>
        <v>3890000</v>
      </c>
      <c r="Q54" s="42">
        <v>1</v>
      </c>
      <c r="S54" t="s">
        <v>30</v>
      </c>
      <c r="T54" t="s">
        <v>37</v>
      </c>
      <c r="U54">
        <f>SUM(G138:G143)</f>
        <v>37215000</v>
      </c>
      <c r="W54" t="s">
        <v>37</v>
      </c>
      <c r="X54">
        <f t="shared" si="9"/>
        <v>3890000</v>
      </c>
      <c r="AJ54" t="s">
        <v>31</v>
      </c>
      <c r="AK54" t="s">
        <v>9</v>
      </c>
      <c r="AL54">
        <v>7</v>
      </c>
      <c r="AM54">
        <v>6.5</v>
      </c>
      <c r="AN54">
        <v>92.417061611374393</v>
      </c>
      <c r="AP54">
        <v>91.922816519972912</v>
      </c>
      <c r="AQ54" t="s">
        <v>147</v>
      </c>
      <c r="AR54" t="s">
        <v>147</v>
      </c>
      <c r="AS54">
        <v>86.190256498912561</v>
      </c>
    </row>
    <row r="55" spans="2:50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13000000</v>
      </c>
      <c r="F55">
        <f>(E57-E55)</f>
        <v>407000000</v>
      </c>
      <c r="G55">
        <f>((D57-D55)*(E57-E55))/2+(D57-D55)*E55</f>
        <v>433000000</v>
      </c>
      <c r="H55" t="s">
        <v>30</v>
      </c>
      <c r="I55" t="s">
        <v>37</v>
      </c>
      <c r="J55">
        <f>SUM(G145:G150)</f>
        <v>39570000</v>
      </c>
      <c r="M55" t="s">
        <v>37</v>
      </c>
      <c r="N55" s="42" t="s">
        <v>23</v>
      </c>
      <c r="O55" s="43">
        <f>MAX(E145:E151)</f>
        <v>4900000</v>
      </c>
      <c r="P55">
        <f>MAX(F145:F147)</f>
        <v>4420000</v>
      </c>
      <c r="Q55" s="42">
        <v>1</v>
      </c>
      <c r="S55" t="s">
        <v>30</v>
      </c>
      <c r="T55" t="s">
        <v>37</v>
      </c>
      <c r="U55">
        <f>SUM(G145:G150)</f>
        <v>39570000</v>
      </c>
      <c r="W55" t="s">
        <v>37</v>
      </c>
      <c r="X55">
        <f>P55</f>
        <v>4420000</v>
      </c>
      <c r="AJ55" t="s">
        <v>31</v>
      </c>
      <c r="AK55" t="s">
        <v>9</v>
      </c>
      <c r="AL55">
        <v>8</v>
      </c>
      <c r="AM55">
        <v>6.4</v>
      </c>
      <c r="AN55">
        <v>91.428571428571431</v>
      </c>
    </row>
    <row r="56" spans="2:50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110000000</v>
      </c>
      <c r="G56">
        <f>((D58-D57)*(E58-E57))/2+(D58-D57)*E57</f>
        <v>1125000000</v>
      </c>
      <c r="N56" s="42"/>
      <c r="AJ56" t="s">
        <v>31</v>
      </c>
      <c r="AK56" t="s">
        <v>10</v>
      </c>
      <c r="AL56">
        <v>0</v>
      </c>
      <c r="AM56">
        <v>7.3666666666666671</v>
      </c>
      <c r="AN56">
        <v>100</v>
      </c>
      <c r="AP56">
        <v>98.820754716981128</v>
      </c>
      <c r="AR56" t="s">
        <v>94</v>
      </c>
      <c r="AS56">
        <v>34.986637393946694</v>
      </c>
    </row>
    <row r="57" spans="2:50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420000000</v>
      </c>
      <c r="G57">
        <f>((D58-D57)*(E58-E57))/2+(D58-D57)*E57</f>
        <v>1125000000</v>
      </c>
      <c r="N57" s="42"/>
      <c r="AJ57" t="s">
        <v>31</v>
      </c>
      <c r="AK57" t="s">
        <v>10</v>
      </c>
      <c r="AL57">
        <v>1</v>
      </c>
      <c r="AM57">
        <v>6.9</v>
      </c>
      <c r="AN57">
        <v>97.64150943396227</v>
      </c>
      <c r="AP57">
        <v>96.70807866064311</v>
      </c>
      <c r="AR57" t="s">
        <v>95</v>
      </c>
      <c r="AS57">
        <v>149.96748558085778</v>
      </c>
    </row>
    <row r="58" spans="2:50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330000000</v>
      </c>
      <c r="G58">
        <f>((D59-D58)*(E59-E58))/2+(D59-D58)*E58</f>
        <v>335000000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J58" t="s">
        <v>31</v>
      </c>
      <c r="AK58" t="s">
        <v>10</v>
      </c>
      <c r="AL58">
        <v>2</v>
      </c>
      <c r="AM58">
        <v>6.8</v>
      </c>
      <c r="AN58">
        <v>95.774647887323965</v>
      </c>
      <c r="AP58">
        <v>96.228556171150132</v>
      </c>
    </row>
    <row r="59" spans="2:50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340000000</v>
      </c>
      <c r="G59">
        <f>((D60-D59)*(E60-E59))/2+(D60-D59)*E59</f>
        <v>350000000</v>
      </c>
      <c r="H59" s="43" t="s">
        <v>142</v>
      </c>
      <c r="I59" s="43" t="s">
        <v>38</v>
      </c>
      <c r="J59" s="63" t="s">
        <v>143</v>
      </c>
      <c r="K59" s="42"/>
      <c r="N59" s="42"/>
      <c r="AJ59" t="s">
        <v>31</v>
      </c>
      <c r="AK59" t="s">
        <v>10</v>
      </c>
      <c r="AL59">
        <v>3</v>
      </c>
      <c r="AM59">
        <v>6.8</v>
      </c>
      <c r="AN59">
        <v>96.682464454976298</v>
      </c>
      <c r="AP59">
        <v>286.03752156725704</v>
      </c>
    </row>
    <row r="60" spans="2:50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360000000</v>
      </c>
      <c r="H60" s="43" t="s">
        <v>38</v>
      </c>
      <c r="I60" s="43" t="s">
        <v>142</v>
      </c>
      <c r="J60" s="42"/>
      <c r="K60" s="42"/>
      <c r="L60" s="42"/>
      <c r="N60" s="42"/>
      <c r="AJ60" t="s">
        <v>31</v>
      </c>
      <c r="AK60" t="s">
        <v>10</v>
      </c>
      <c r="AL60">
        <v>6</v>
      </c>
      <c r="AM60">
        <v>6.8</v>
      </c>
      <c r="AN60">
        <v>94.009216589861751</v>
      </c>
      <c r="AP60">
        <v>93.924039574551728</v>
      </c>
    </row>
    <row r="61" spans="2:50" ht="16" x14ac:dyDescent="0.2">
      <c r="B61" t="s">
        <v>29</v>
      </c>
      <c r="C61" t="str">
        <f>$G$24</f>
        <v>At4</v>
      </c>
      <c r="D61">
        <f>$C$26</f>
        <v>0</v>
      </c>
      <c r="E61">
        <f>G26</f>
        <v>1200000</v>
      </c>
      <c r="F61">
        <f>(E62-E61)</f>
        <v>17800000</v>
      </c>
      <c r="G61">
        <f>((D62-D61)*(E62-E61))/2+(D62-D61)*E61</f>
        <v>10100000</v>
      </c>
      <c r="N61" s="42"/>
      <c r="AJ61" t="s">
        <v>31</v>
      </c>
      <c r="AK61" t="s">
        <v>10</v>
      </c>
      <c r="AL61">
        <v>7</v>
      </c>
      <c r="AM61">
        <v>6.6</v>
      </c>
      <c r="AN61">
        <v>93.83886255924169</v>
      </c>
      <c r="AP61">
        <v>91.919431279620852</v>
      </c>
    </row>
    <row r="62" spans="2:50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19000000</v>
      </c>
      <c r="F62">
        <f>(E64-E62)</f>
        <v>311000000</v>
      </c>
      <c r="G62">
        <f>((D64-D62)*(E64-E62))/2+(D64-D62)*E62</f>
        <v>349000000</v>
      </c>
      <c r="N62" s="42"/>
      <c r="AJ62" t="s">
        <v>31</v>
      </c>
      <c r="AK62" t="s">
        <v>10</v>
      </c>
      <c r="AL62">
        <v>8</v>
      </c>
      <c r="AM62">
        <v>6.3</v>
      </c>
      <c r="AN62">
        <v>90</v>
      </c>
    </row>
    <row r="63" spans="2:50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150000000</v>
      </c>
      <c r="G63">
        <f>((D65-D64)*(E65-E64))/2+(D65-D64)*E64</f>
        <v>855000000</v>
      </c>
      <c r="N63" s="42"/>
      <c r="AJ63" t="s">
        <v>31</v>
      </c>
      <c r="AK63" t="s">
        <v>11</v>
      </c>
      <c r="AL63">
        <v>0</v>
      </c>
      <c r="AM63">
        <v>7.3666666666666671</v>
      </c>
      <c r="AN63">
        <v>100</v>
      </c>
      <c r="AP63">
        <v>97.405660377358487</v>
      </c>
    </row>
    <row r="64" spans="2:50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330000000</v>
      </c>
      <c r="G64">
        <f>((D65-D64)*(E65-E64))/2+(D65-D64)*E64</f>
        <v>855000000</v>
      </c>
      <c r="N64" s="42"/>
      <c r="AJ64" t="s">
        <v>31</v>
      </c>
      <c r="AK64" t="s">
        <v>11</v>
      </c>
      <c r="AL64">
        <v>1</v>
      </c>
      <c r="AM64">
        <v>6.7</v>
      </c>
      <c r="AN64">
        <v>94.811320754716988</v>
      </c>
      <c r="AP64">
        <v>94.588758968907797</v>
      </c>
    </row>
    <row r="65" spans="2:42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240000000</v>
      </c>
      <c r="G65">
        <f>((D66-D65)*(E66-E65))/2+(D66-D65)*E65</f>
        <v>345000000</v>
      </c>
      <c r="N65" s="42"/>
      <c r="AJ65" t="s">
        <v>31</v>
      </c>
      <c r="AK65" t="s">
        <v>11</v>
      </c>
      <c r="AL65">
        <v>2</v>
      </c>
      <c r="AM65">
        <v>6.7</v>
      </c>
      <c r="AN65">
        <v>94.366197183098606</v>
      </c>
      <c r="AP65">
        <v>94.813430345103797</v>
      </c>
    </row>
    <row r="66" spans="2:42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450000000</v>
      </c>
      <c r="G66">
        <f>((D67-D66)*(E67-E66))/2+(D67-D66)*E66</f>
        <v>495000000</v>
      </c>
      <c r="N66" s="42"/>
      <c r="AJ66" t="s">
        <v>31</v>
      </c>
      <c r="AK66" t="s">
        <v>11</v>
      </c>
      <c r="AL66">
        <v>3</v>
      </c>
      <c r="AM66">
        <v>6.7</v>
      </c>
      <c r="AN66">
        <v>95.260663507109001</v>
      </c>
      <c r="AP66">
        <v>283.90482014545609</v>
      </c>
    </row>
    <row r="67" spans="2:42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540000000</v>
      </c>
      <c r="N67" s="42"/>
      <c r="AJ67" t="s">
        <v>31</v>
      </c>
      <c r="AK67" t="s">
        <v>11</v>
      </c>
      <c r="AL67">
        <v>6</v>
      </c>
      <c r="AM67">
        <v>6.8</v>
      </c>
      <c r="AN67">
        <v>94.009216589861751</v>
      </c>
      <c r="AP67">
        <v>93.924039574551728</v>
      </c>
    </row>
    <row r="68" spans="2:42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2200000</v>
      </c>
      <c r="F68">
        <f>(E69-E68)</f>
        <v>-2193000</v>
      </c>
      <c r="G68">
        <f>((D69-D68)*(E69-E68))/2+(D69-D68)*E68</f>
        <v>1103500</v>
      </c>
      <c r="N68" s="42"/>
      <c r="AJ68" t="s">
        <v>31</v>
      </c>
      <c r="AK68" t="s">
        <v>11</v>
      </c>
      <c r="AL68">
        <v>7</v>
      </c>
      <c r="AM68">
        <v>6.6</v>
      </c>
      <c r="AN68">
        <v>93.83886255924169</v>
      </c>
      <c r="AP68">
        <v>91.919431279620852</v>
      </c>
    </row>
    <row r="69" spans="2:42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7000</v>
      </c>
      <c r="F69">
        <f>(E71-E69)</f>
        <v>17993000</v>
      </c>
      <c r="G69">
        <f>((D71-D69)*(E71-E69))/2+(D71-D69)*E69</f>
        <v>18007000</v>
      </c>
      <c r="AJ69" t="s">
        <v>31</v>
      </c>
      <c r="AK69" t="s">
        <v>11</v>
      </c>
      <c r="AL69">
        <v>8</v>
      </c>
      <c r="AM69">
        <v>6.3</v>
      </c>
      <c r="AN69">
        <v>90</v>
      </c>
    </row>
    <row r="70" spans="2:42" x14ac:dyDescent="0.2">
      <c r="B70" t="s">
        <v>29</v>
      </c>
      <c r="C70" t="str">
        <f t="shared" si="16"/>
        <v>Ct1</v>
      </c>
      <c r="D70">
        <v>2</v>
      </c>
      <c r="E70">
        <f t="shared" si="17"/>
        <v>11000000</v>
      </c>
      <c r="G70">
        <f>((D72-D71)*(E72-E71))/2+(D72-D71)*E71</f>
        <v>45000000</v>
      </c>
      <c r="AJ70" t="s">
        <v>32</v>
      </c>
      <c r="AK70" t="s">
        <v>12</v>
      </c>
      <c r="AL70">
        <v>0</v>
      </c>
      <c r="AM70">
        <v>7.3666666666666671</v>
      </c>
      <c r="AN70">
        <v>100</v>
      </c>
      <c r="AP70">
        <v>100.9433962264151</v>
      </c>
    </row>
    <row r="71" spans="2:42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18000000</v>
      </c>
      <c r="G71">
        <f>((D72-D71)*(E72-E71))/2+(D72-D71)*E71</f>
        <v>45000000</v>
      </c>
      <c r="AJ71" t="s">
        <v>32</v>
      </c>
      <c r="AK71" t="s">
        <v>12</v>
      </c>
      <c r="AL71">
        <v>1</v>
      </c>
      <c r="AM71">
        <v>7.2</v>
      </c>
      <c r="AN71">
        <v>101.88679245283019</v>
      </c>
      <c r="AP71">
        <v>100.23917087430243</v>
      </c>
    </row>
    <row r="72" spans="2:42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12000000</v>
      </c>
      <c r="G72">
        <f>((D73-D72)*(E73-E72))/2+(D73-D72)*E72</f>
        <v>11500000</v>
      </c>
      <c r="AJ72" t="s">
        <v>32</v>
      </c>
      <c r="AK72" t="s">
        <v>12</v>
      </c>
      <c r="AL72">
        <v>2</v>
      </c>
      <c r="AM72">
        <v>7</v>
      </c>
      <c r="AN72">
        <v>98.591549295774655</v>
      </c>
      <c r="AP72">
        <v>96.926106401441828</v>
      </c>
    </row>
    <row r="73" spans="2:42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11000000</v>
      </c>
      <c r="G73">
        <f>((D74-D73)*(E74-E73))/2+(D74-D73)*E73</f>
        <v>11000000</v>
      </c>
      <c r="AJ73" t="s">
        <v>32</v>
      </c>
      <c r="AK73" t="s">
        <v>12</v>
      </c>
      <c r="AL73">
        <v>3</v>
      </c>
      <c r="AM73">
        <v>6.7</v>
      </c>
      <c r="AN73">
        <v>95.260663507109001</v>
      </c>
      <c r="AP73">
        <v>283.90482014545609</v>
      </c>
    </row>
    <row r="74" spans="2:42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11000000</v>
      </c>
      <c r="AJ74" t="s">
        <v>32</v>
      </c>
      <c r="AK74" t="s">
        <v>12</v>
      </c>
      <c r="AL74">
        <v>6</v>
      </c>
      <c r="AM74">
        <v>6.8</v>
      </c>
      <c r="AN74">
        <v>94.009216589861751</v>
      </c>
      <c r="AP74">
        <v>92.502238626684431</v>
      </c>
    </row>
    <row r="75" spans="2:42" x14ac:dyDescent="0.2">
      <c r="B75" t="s">
        <v>29</v>
      </c>
      <c r="C75" t="str">
        <f>$I$24</f>
        <v>Ct2</v>
      </c>
      <c r="D75">
        <f>$C$26</f>
        <v>0</v>
      </c>
      <c r="E75">
        <f>I26</f>
        <v>2200000</v>
      </c>
      <c r="F75">
        <f>(E76-E75)</f>
        <v>-2193000</v>
      </c>
      <c r="G75">
        <f>((D76-D75)*(E76-E75))/2+(D76-D75)*E75</f>
        <v>1103500</v>
      </c>
      <c r="AJ75" t="s">
        <v>32</v>
      </c>
      <c r="AK75" t="s">
        <v>12</v>
      </c>
      <c r="AL75">
        <v>7</v>
      </c>
      <c r="AM75">
        <v>6.4</v>
      </c>
      <c r="AN75">
        <v>90.995260663507111</v>
      </c>
      <c r="AP75">
        <v>90.497630331753555</v>
      </c>
    </row>
    <row r="76" spans="2:42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7000</v>
      </c>
      <c r="F76">
        <f>(E78-E76)</f>
        <v>13993000</v>
      </c>
      <c r="G76">
        <f>((D78-D76)*(E78-E76))/2+(D78-D76)*E76</f>
        <v>14007000</v>
      </c>
      <c r="AJ76" t="s">
        <v>32</v>
      </c>
      <c r="AK76" t="s">
        <v>12</v>
      </c>
      <c r="AL76">
        <v>8</v>
      </c>
      <c r="AM76">
        <v>6.3</v>
      </c>
      <c r="AN76">
        <v>90</v>
      </c>
    </row>
    <row r="77" spans="2:42" x14ac:dyDescent="0.2">
      <c r="B77" t="s">
        <v>29</v>
      </c>
      <c r="C77" t="str">
        <f t="shared" si="18"/>
        <v>Ct2</v>
      </c>
      <c r="D77">
        <v>2</v>
      </c>
      <c r="E77">
        <f t="shared" si="19"/>
        <v>10000000</v>
      </c>
      <c r="G77">
        <f>((D79-D78)*(E79-E78))/2+(D79-D78)*E78</f>
        <v>37500000</v>
      </c>
      <c r="AJ77" t="s">
        <v>32</v>
      </c>
      <c r="AK77" t="s">
        <v>13</v>
      </c>
      <c r="AL77">
        <v>0</v>
      </c>
      <c r="AM77">
        <v>7.3666666666666671</v>
      </c>
      <c r="AN77">
        <v>100</v>
      </c>
      <c r="AP77">
        <v>100.23584905660377</v>
      </c>
    </row>
    <row r="78" spans="2:42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14000000</v>
      </c>
      <c r="G78">
        <f>((D79-D78)*(E79-E78))/2+(D79-D78)*E78</f>
        <v>37500000</v>
      </c>
      <c r="AJ78" t="s">
        <v>32</v>
      </c>
      <c r="AK78" t="s">
        <v>13</v>
      </c>
      <c r="AL78">
        <v>1</v>
      </c>
      <c r="AM78">
        <v>7.1</v>
      </c>
      <c r="AN78">
        <v>100.47169811320755</v>
      </c>
      <c r="AP78">
        <v>97.418947648153079</v>
      </c>
    </row>
    <row r="79" spans="2:42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11000000</v>
      </c>
      <c r="G79">
        <f>((D80-D79)*(E80-E79))/2+(D80-D79)*E79</f>
        <v>9500000</v>
      </c>
      <c r="AJ79" t="s">
        <v>32</v>
      </c>
      <c r="AK79" t="s">
        <v>13</v>
      </c>
      <c r="AL79">
        <v>2</v>
      </c>
      <c r="AM79">
        <v>6.7</v>
      </c>
      <c r="AN79">
        <v>94.366197183098606</v>
      </c>
      <c r="AP79">
        <v>95.524330819037459</v>
      </c>
    </row>
    <row r="80" spans="2:42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8000000</v>
      </c>
      <c r="G80">
        <f>((D81-D80)*(E81-E80))/2+(D81-D80)*E80</f>
        <v>7500000</v>
      </c>
      <c r="AJ80" t="s">
        <v>32</v>
      </c>
      <c r="AK80" t="s">
        <v>13</v>
      </c>
      <c r="AL80">
        <v>3</v>
      </c>
      <c r="AM80">
        <v>6.8</v>
      </c>
      <c r="AN80">
        <v>96.682464454976298</v>
      </c>
      <c r="AP80">
        <v>279.81632341057502</v>
      </c>
    </row>
    <row r="81" spans="2:42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7000000</v>
      </c>
      <c r="AJ81" t="s">
        <v>32</v>
      </c>
      <c r="AK81" t="s">
        <v>13</v>
      </c>
      <c r="AL81">
        <v>6</v>
      </c>
      <c r="AM81">
        <v>6.5</v>
      </c>
      <c r="AN81">
        <v>89.861751152073737</v>
      </c>
      <c r="AP81">
        <v>89.006704959923127</v>
      </c>
    </row>
    <row r="82" spans="2:42" x14ac:dyDescent="0.2">
      <c r="B82" t="s">
        <v>29</v>
      </c>
      <c r="C82" t="str">
        <f>$J$24</f>
        <v>Ct3</v>
      </c>
      <c r="D82">
        <f>$C$26</f>
        <v>0</v>
      </c>
      <c r="E82">
        <f>J26</f>
        <v>2200000</v>
      </c>
      <c r="F82">
        <f>(E83-E82)</f>
        <v>-2183000</v>
      </c>
      <c r="G82">
        <f>((D83-D82)*(E83-E82))/2+(D83-D82)*E82</f>
        <v>1108500</v>
      </c>
      <c r="AJ82" t="s">
        <v>32</v>
      </c>
      <c r="AK82" t="s">
        <v>13</v>
      </c>
      <c r="AL82">
        <v>7</v>
      </c>
      <c r="AM82">
        <v>6.2</v>
      </c>
      <c r="AN82">
        <v>88.151658767772503</v>
      </c>
      <c r="AP82">
        <v>88.361543669600536</v>
      </c>
    </row>
    <row r="83" spans="2:42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17000</v>
      </c>
      <c r="F83">
        <f>(E85-E83)</f>
        <v>13983000</v>
      </c>
      <c r="G83">
        <f>((D85-D83)*(E85-E83))/2+(D85-D83)*E83</f>
        <v>14017000</v>
      </c>
      <c r="AJ83" t="s">
        <v>32</v>
      </c>
      <c r="AK83" t="s">
        <v>13</v>
      </c>
      <c r="AL83">
        <v>8</v>
      </c>
      <c r="AM83">
        <v>6.2</v>
      </c>
      <c r="AN83">
        <v>88.571428571428584</v>
      </c>
    </row>
    <row r="84" spans="2:42" x14ac:dyDescent="0.2">
      <c r="B84" t="s">
        <v>29</v>
      </c>
      <c r="C84" t="str">
        <f t="shared" si="20"/>
        <v>Ct3</v>
      </c>
      <c r="D84">
        <v>2</v>
      </c>
      <c r="E84">
        <f t="shared" si="21"/>
        <v>13000000</v>
      </c>
      <c r="G84">
        <f>((D86-D85)*(E86-E85))/2+(D86-D85)*E85</f>
        <v>43500000</v>
      </c>
      <c r="AJ84" t="s">
        <v>32</v>
      </c>
      <c r="AK84" t="s">
        <v>14</v>
      </c>
      <c r="AL84">
        <v>0</v>
      </c>
      <c r="AM84">
        <v>7.3666666666666671</v>
      </c>
      <c r="AN84">
        <v>100</v>
      </c>
      <c r="AP84">
        <v>102.35849056603774</v>
      </c>
    </row>
    <row r="85" spans="2:42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14000000</v>
      </c>
      <c r="G85">
        <f>((D86-D85)*(E86-E85))/2+(D86-D85)*E85</f>
        <v>43500000</v>
      </c>
      <c r="AJ85" t="s">
        <v>32</v>
      </c>
      <c r="AK85" t="s">
        <v>14</v>
      </c>
      <c r="AL85">
        <v>1</v>
      </c>
      <c r="AM85">
        <v>7.4</v>
      </c>
      <c r="AN85">
        <v>104.71698113207549</v>
      </c>
      <c r="AP85">
        <v>100.24581450969973</v>
      </c>
    </row>
    <row r="86" spans="2:42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15000000</v>
      </c>
      <c r="G86">
        <f>((D87-D86)*(E87-E86))/2+(D87-D86)*E86</f>
        <v>13000000</v>
      </c>
      <c r="AJ86" t="s">
        <v>32</v>
      </c>
      <c r="AK86" t="s">
        <v>14</v>
      </c>
      <c r="AL86">
        <v>2</v>
      </c>
      <c r="AM86">
        <v>6.8</v>
      </c>
      <c r="AN86">
        <v>95.774647887323965</v>
      </c>
      <c r="AP86">
        <v>94.806755223282835</v>
      </c>
    </row>
    <row r="87" spans="2:42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11000000</v>
      </c>
      <c r="G87">
        <f>((D88-D87)*(E88-E87))/2+(D88-D87)*E87</f>
        <v>11500000</v>
      </c>
      <c r="AJ87" t="s">
        <v>32</v>
      </c>
      <c r="AK87" t="s">
        <v>14</v>
      </c>
      <c r="AL87">
        <v>3</v>
      </c>
      <c r="AM87">
        <v>6.6</v>
      </c>
      <c r="AN87">
        <v>93.83886255924169</v>
      </c>
      <c r="AP87">
        <v>271.40345512918509</v>
      </c>
    </row>
    <row r="88" spans="2:42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12000000</v>
      </c>
      <c r="AJ88" t="s">
        <v>32</v>
      </c>
      <c r="AK88" t="s">
        <v>14</v>
      </c>
      <c r="AL88">
        <v>6</v>
      </c>
      <c r="AM88">
        <v>6.3</v>
      </c>
      <c r="AN88">
        <v>87.096774193548384</v>
      </c>
      <c r="AP88">
        <v>88.335116954594099</v>
      </c>
    </row>
    <row r="89" spans="2:42" x14ac:dyDescent="0.2">
      <c r="B89" t="s">
        <v>29</v>
      </c>
      <c r="C89" t="str">
        <f>$K$24</f>
        <v>Ct4</v>
      </c>
      <c r="D89">
        <f>$C$26</f>
        <v>0</v>
      </c>
      <c r="E89">
        <f>K26</f>
        <v>2200000</v>
      </c>
      <c r="F89">
        <f>(E90-E89)</f>
        <v>-2177000</v>
      </c>
      <c r="G89">
        <f>((D90-D89)*(E90-E89))/2+(D90-D89)*E89</f>
        <v>1111500</v>
      </c>
      <c r="AJ89" t="s">
        <v>32</v>
      </c>
      <c r="AK89" t="s">
        <v>14</v>
      </c>
      <c r="AL89">
        <v>7</v>
      </c>
      <c r="AM89">
        <v>6.3</v>
      </c>
      <c r="AN89">
        <v>89.5734597156398</v>
      </c>
      <c r="AP89">
        <v>88.358158429248476</v>
      </c>
    </row>
    <row r="90" spans="2:42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23000</v>
      </c>
      <c r="F90">
        <f>(E92-E90)</f>
        <v>9977000</v>
      </c>
      <c r="G90">
        <f>((D92-D90)*(E92-E90))/2+(D92-D90)*E90</f>
        <v>10023000</v>
      </c>
      <c r="AJ90" t="s">
        <v>32</v>
      </c>
      <c r="AK90" t="s">
        <v>14</v>
      </c>
      <c r="AL90">
        <v>8</v>
      </c>
      <c r="AM90">
        <v>6.1</v>
      </c>
      <c r="AN90">
        <v>87.142857142857139</v>
      </c>
    </row>
    <row r="91" spans="2:42" x14ac:dyDescent="0.2">
      <c r="B91" t="s">
        <v>29</v>
      </c>
      <c r="C91" t="str">
        <f t="shared" si="22"/>
        <v>Ct4</v>
      </c>
      <c r="D91">
        <v>2</v>
      </c>
      <c r="E91">
        <f t="shared" si="23"/>
        <v>9000000</v>
      </c>
      <c r="G91">
        <f>((D93-D92)*(E93-E92))/2+(D93-D92)*E92</f>
        <v>28500000</v>
      </c>
      <c r="AJ91" t="s">
        <v>32</v>
      </c>
      <c r="AK91" t="s">
        <v>15</v>
      </c>
      <c r="AL91">
        <v>0</v>
      </c>
      <c r="AM91">
        <v>7.3666666666666671</v>
      </c>
      <c r="AN91">
        <v>100</v>
      </c>
      <c r="AP91">
        <v>103.06603773584905</v>
      </c>
    </row>
    <row r="92" spans="2:42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10000000</v>
      </c>
      <c r="G92">
        <f>((D93-D92)*(E93-E92))/2+(D93-D92)*E92</f>
        <v>28500000</v>
      </c>
      <c r="AJ92" t="s">
        <v>32</v>
      </c>
      <c r="AK92" t="s">
        <v>15</v>
      </c>
      <c r="AL92">
        <v>1</v>
      </c>
      <c r="AM92">
        <v>7.5</v>
      </c>
      <c r="AN92">
        <v>106.13207547169812</v>
      </c>
      <c r="AP92">
        <v>100.95336167951103</v>
      </c>
    </row>
    <row r="93" spans="2:42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9000000</v>
      </c>
      <c r="G93">
        <f>((D94-D93)*(E94-E93))/2+(D94-D93)*E93</f>
        <v>9500000</v>
      </c>
      <c r="AJ93" t="s">
        <v>32</v>
      </c>
      <c r="AK93" t="s">
        <v>15</v>
      </c>
      <c r="AL93">
        <v>2</v>
      </c>
      <c r="AM93">
        <v>6.8</v>
      </c>
      <c r="AN93">
        <v>95.774647887323965</v>
      </c>
      <c r="AP93">
        <v>95.517655697216483</v>
      </c>
    </row>
    <row r="94" spans="2:42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10000000</v>
      </c>
      <c r="G94">
        <f>((D95-D94)*(E95-E94))/2+(D95-D94)*E94</f>
        <v>12500000</v>
      </c>
      <c r="AJ94" t="s">
        <v>32</v>
      </c>
      <c r="AK94" t="s">
        <v>15</v>
      </c>
      <c r="AL94">
        <v>3</v>
      </c>
      <c r="AM94">
        <v>6.7</v>
      </c>
      <c r="AN94">
        <v>95.260663507109001</v>
      </c>
      <c r="AP94">
        <v>279.75735470766807</v>
      </c>
    </row>
    <row r="95" spans="2:42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15000000</v>
      </c>
      <c r="AJ95" t="s">
        <v>32</v>
      </c>
      <c r="AK95" t="s">
        <v>15</v>
      </c>
      <c r="AL95">
        <v>6</v>
      </c>
      <c r="AM95">
        <v>6.6</v>
      </c>
      <c r="AN95">
        <v>91.244239631336399</v>
      </c>
      <c r="AP95">
        <v>90.408849673488106</v>
      </c>
    </row>
    <row r="96" spans="2:42" x14ac:dyDescent="0.2">
      <c r="B96" t="s">
        <v>30</v>
      </c>
      <c r="C96" t="str">
        <f>$L$24</f>
        <v>At(Ct)1</v>
      </c>
      <c r="D96">
        <f>$C$26</f>
        <v>0</v>
      </c>
      <c r="E96">
        <f>L26</f>
        <v>1200000</v>
      </c>
      <c r="F96">
        <f>(E97-E96)</f>
        <v>9800000</v>
      </c>
      <c r="G96">
        <f>((D97-D96)*(E97-E96))/2+(D97-D96)*E96</f>
        <v>6100000</v>
      </c>
      <c r="AJ96" t="s">
        <v>32</v>
      </c>
      <c r="AK96" t="s">
        <v>15</v>
      </c>
      <c r="AL96">
        <v>7</v>
      </c>
      <c r="AM96">
        <v>6.3</v>
      </c>
      <c r="AN96">
        <v>89.5734597156398</v>
      </c>
      <c r="AP96">
        <v>87.643872714962754</v>
      </c>
    </row>
    <row r="97" spans="2:42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11000000</v>
      </c>
      <c r="F97">
        <f>(E99-E97)</f>
        <v>199000000</v>
      </c>
      <c r="G97">
        <f>((D99-D97)*(E99-E97))/2+(D99-D97)*E97</f>
        <v>221000000</v>
      </c>
      <c r="AJ97" t="s">
        <v>32</v>
      </c>
      <c r="AK97" t="s">
        <v>15</v>
      </c>
      <c r="AL97">
        <v>8</v>
      </c>
      <c r="AM97">
        <v>6</v>
      </c>
      <c r="AN97">
        <v>85.714285714285708</v>
      </c>
    </row>
    <row r="98" spans="2:42" x14ac:dyDescent="0.2">
      <c r="B98" t="s">
        <v>30</v>
      </c>
      <c r="C98" t="str">
        <f t="shared" si="24"/>
        <v>At(Ct)1</v>
      </c>
      <c r="D98">
        <v>2</v>
      </c>
      <c r="E98">
        <f t="shared" si="25"/>
        <v>140000000</v>
      </c>
      <c r="G98">
        <f>((D100-D99)*(E100-E99))/2+(D100-D99)*E99</f>
        <v>645000000</v>
      </c>
      <c r="AJ98" t="s">
        <v>130</v>
      </c>
      <c r="AK98" t="s">
        <v>90</v>
      </c>
      <c r="AL98">
        <v>0</v>
      </c>
      <c r="AM98">
        <v>7.3666666666666671</v>
      </c>
      <c r="AN98">
        <v>100</v>
      </c>
      <c r="AP98">
        <v>103.06603773584905</v>
      </c>
    </row>
    <row r="99" spans="2:42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210000000</v>
      </c>
      <c r="G99">
        <f>((D100-D99)*(E100-E99))/2+(D100-D99)*E99</f>
        <v>645000000</v>
      </c>
      <c r="AJ99" t="s">
        <v>130</v>
      </c>
      <c r="AK99" t="s">
        <v>90</v>
      </c>
      <c r="AL99">
        <v>1</v>
      </c>
      <c r="AM99">
        <v>7.5</v>
      </c>
      <c r="AN99">
        <v>106.13207547169812</v>
      </c>
      <c r="AP99">
        <v>100.24913632739836</v>
      </c>
    </row>
    <row r="100" spans="2:42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220000000</v>
      </c>
      <c r="G100">
        <f>((D101-D100)*(E101-E100))/2+(D101-D100)*E100</f>
        <v>205000000</v>
      </c>
      <c r="AJ100" t="s">
        <v>130</v>
      </c>
      <c r="AK100" t="s">
        <v>90</v>
      </c>
      <c r="AL100">
        <v>2</v>
      </c>
      <c r="AM100">
        <v>6.7</v>
      </c>
      <c r="AN100">
        <v>94.366197183098606</v>
      </c>
      <c r="AP100">
        <v>91.969828449369203</v>
      </c>
    </row>
    <row r="101" spans="2:42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190000000</v>
      </c>
      <c r="G101">
        <f>((D102-D101)*(E102-E101))/2+(D102-D101)*E101</f>
        <v>185000000</v>
      </c>
      <c r="AJ101" t="s">
        <v>130</v>
      </c>
      <c r="AK101" t="s">
        <v>90</v>
      </c>
      <c r="AL101">
        <v>3</v>
      </c>
      <c r="AM101">
        <v>6.3</v>
      </c>
      <c r="AN101">
        <v>89.5734597156398</v>
      </c>
      <c r="AP101">
        <v>252.56295455041825</v>
      </c>
    </row>
    <row r="102" spans="2:42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180000000</v>
      </c>
      <c r="AJ102" t="s">
        <v>130</v>
      </c>
      <c r="AK102" t="s">
        <v>90</v>
      </c>
      <c r="AL102">
        <v>6</v>
      </c>
      <c r="AM102">
        <v>5.7</v>
      </c>
      <c r="AN102">
        <v>78.801843317972356</v>
      </c>
      <c r="AP102">
        <v>79.211348199270532</v>
      </c>
    </row>
    <row r="103" spans="2:42" x14ac:dyDescent="0.2">
      <c r="B103" t="s">
        <v>30</v>
      </c>
      <c r="C103" t="str">
        <f>$M$24</f>
        <v>At(Ct)2</v>
      </c>
      <c r="D103">
        <f>$C$26</f>
        <v>0</v>
      </c>
      <c r="E103">
        <f>M26</f>
        <v>1200000</v>
      </c>
      <c r="F103">
        <f>(E104-E103)</f>
        <v>7800000</v>
      </c>
      <c r="G103">
        <f>((D104-D103)*(E104-E103))/2+(D104-D103)*E103</f>
        <v>5100000</v>
      </c>
      <c r="AJ103" t="s">
        <v>130</v>
      </c>
      <c r="AK103" t="s">
        <v>90</v>
      </c>
      <c r="AL103">
        <v>7</v>
      </c>
      <c r="AM103">
        <v>5.6</v>
      </c>
      <c r="AN103">
        <v>79.620853080568708</v>
      </c>
      <c r="AP103">
        <v>79.810426540284354</v>
      </c>
    </row>
    <row r="104" spans="2:42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9000000</v>
      </c>
      <c r="F104">
        <f>(E106-E104)</f>
        <v>251000000</v>
      </c>
      <c r="G104">
        <f>((D106-D104)*(E106-E104))/2+(D106-D104)*E104</f>
        <v>269000000</v>
      </c>
      <c r="AJ104" t="s">
        <v>130</v>
      </c>
      <c r="AK104" t="s">
        <v>90</v>
      </c>
      <c r="AL104">
        <v>8</v>
      </c>
      <c r="AM104">
        <v>5.6</v>
      </c>
      <c r="AN104">
        <v>80</v>
      </c>
    </row>
    <row r="105" spans="2:42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180000000</v>
      </c>
      <c r="G105">
        <f>((D107-D106)*(E107-E106))/2+(D107-D106)*E106</f>
        <v>630000000</v>
      </c>
      <c r="AJ105" t="s">
        <v>130</v>
      </c>
      <c r="AK105" t="s">
        <v>91</v>
      </c>
      <c r="AL105">
        <v>0</v>
      </c>
      <c r="AM105">
        <v>7.3666666666666671</v>
      </c>
      <c r="AN105">
        <v>100</v>
      </c>
      <c r="AP105">
        <v>101.65094339622641</v>
      </c>
    </row>
    <row r="106" spans="2:42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260000000</v>
      </c>
      <c r="G106">
        <f>((D107-D106)*(E107-E106))/2+(D107-D106)*E106</f>
        <v>630000000</v>
      </c>
      <c r="AJ106" t="s">
        <v>130</v>
      </c>
      <c r="AK106" t="s">
        <v>91</v>
      </c>
      <c r="AL106">
        <v>1</v>
      </c>
      <c r="AM106">
        <v>7.3</v>
      </c>
      <c r="AN106">
        <v>103.30188679245282</v>
      </c>
      <c r="AP106">
        <v>97.425591283550361</v>
      </c>
    </row>
    <row r="107" spans="2:42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160000000</v>
      </c>
      <c r="G107">
        <f>((D108-D107)*(E108-E107))/2+(D108-D107)*E107</f>
        <v>150000000</v>
      </c>
      <c r="AJ107" t="s">
        <v>130</v>
      </c>
      <c r="AK107" t="s">
        <v>91</v>
      </c>
      <c r="AL107">
        <v>2</v>
      </c>
      <c r="AM107">
        <v>6.5</v>
      </c>
      <c r="AN107">
        <v>91.549295774647902</v>
      </c>
      <c r="AP107">
        <v>89.850477271210195</v>
      </c>
    </row>
    <row r="108" spans="2:42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140000000</v>
      </c>
      <c r="G108">
        <f>((D109-D108)*(E109-E108))/2+(D109-D108)*E108</f>
        <v>150000000</v>
      </c>
      <c r="AJ108" t="s">
        <v>130</v>
      </c>
      <c r="AK108" t="s">
        <v>91</v>
      </c>
      <c r="AL108">
        <v>3</v>
      </c>
      <c r="AM108">
        <v>6.2</v>
      </c>
      <c r="AN108">
        <v>88.151658767772503</v>
      </c>
      <c r="AP108">
        <v>246.28278769082925</v>
      </c>
    </row>
    <row r="109" spans="2:42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160000000</v>
      </c>
      <c r="AJ109" t="s">
        <v>130</v>
      </c>
      <c r="AK109" t="s">
        <v>91</v>
      </c>
      <c r="AL109">
        <v>6</v>
      </c>
      <c r="AM109">
        <v>5.5</v>
      </c>
      <c r="AN109">
        <v>76.036866359447004</v>
      </c>
      <c r="AP109">
        <v>77.117959246074207</v>
      </c>
    </row>
    <row r="110" spans="2:42" x14ac:dyDescent="0.2">
      <c r="B110" t="s">
        <v>30</v>
      </c>
      <c r="C110" t="str">
        <f>$N$24</f>
        <v>At(Ct)3</v>
      </c>
      <c r="D110">
        <f>$C$26</f>
        <v>0</v>
      </c>
      <c r="E110">
        <f>N26</f>
        <v>1200000</v>
      </c>
      <c r="F110">
        <f>(E111-E110)</f>
        <v>8800000</v>
      </c>
      <c r="G110">
        <f>((D111-D110)*(E111-E110))/2+(D111-D110)*E110</f>
        <v>5600000</v>
      </c>
      <c r="AJ110" t="s">
        <v>130</v>
      </c>
      <c r="AK110" t="s">
        <v>91</v>
      </c>
      <c r="AL110">
        <v>7</v>
      </c>
      <c r="AM110">
        <v>5.5</v>
      </c>
      <c r="AN110">
        <v>78.199052132701425</v>
      </c>
      <c r="AP110">
        <v>80.528097494922136</v>
      </c>
    </row>
    <row r="111" spans="2:42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10000000</v>
      </c>
      <c r="F111">
        <f>(E113-E111)</f>
        <v>150000000</v>
      </c>
      <c r="G111">
        <f>((D113-D111)*(E113-E111))/2+(D113-D111)*E111</f>
        <v>170000000</v>
      </c>
      <c r="AJ111" t="s">
        <v>130</v>
      </c>
      <c r="AK111" t="s">
        <v>91</v>
      </c>
      <c r="AL111">
        <v>8</v>
      </c>
      <c r="AM111">
        <v>5.8</v>
      </c>
      <c r="AN111">
        <v>82.857142857142847</v>
      </c>
    </row>
    <row r="112" spans="2:42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180000000</v>
      </c>
      <c r="G112">
        <f>((D114-D113)*(E114-E113))/2+(D114-D113)*E113</f>
        <v>420000000</v>
      </c>
      <c r="AJ112" t="s">
        <v>130</v>
      </c>
      <c r="AK112" t="s">
        <v>92</v>
      </c>
      <c r="AL112">
        <v>0</v>
      </c>
      <c r="AM112">
        <v>7.3666666666666671</v>
      </c>
      <c r="AN112">
        <v>100</v>
      </c>
      <c r="AP112">
        <v>102.35849056603774</v>
      </c>
    </row>
    <row r="113" spans="2:42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160000000</v>
      </c>
      <c r="G113">
        <f>((D114-D113)*(E114-E113))/2+(D114-D113)*E113</f>
        <v>420000000</v>
      </c>
      <c r="AJ113" t="s">
        <v>130</v>
      </c>
      <c r="AK113" t="s">
        <v>92</v>
      </c>
      <c r="AL113">
        <v>1</v>
      </c>
      <c r="AM113">
        <v>7.4</v>
      </c>
      <c r="AN113">
        <v>104.71698113207549</v>
      </c>
      <c r="AP113">
        <v>98.837363805474368</v>
      </c>
    </row>
    <row r="114" spans="2:42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120000000</v>
      </c>
      <c r="G114">
        <f>((D115-D114)*(E115-E114))/2+(D115-D114)*E114</f>
        <v>120000000</v>
      </c>
      <c r="AJ114" t="s">
        <v>130</v>
      </c>
      <c r="AK114" t="s">
        <v>92</v>
      </c>
      <c r="AL114">
        <v>2</v>
      </c>
      <c r="AM114">
        <v>6.6</v>
      </c>
      <c r="AN114">
        <v>92.957746478873247</v>
      </c>
      <c r="AP114">
        <v>90.554702623322868</v>
      </c>
    </row>
    <row r="115" spans="2:42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120000000</v>
      </c>
      <c r="G115">
        <f>((D116-D115)*(E116-E115))/2+(D116-D115)*E115</f>
        <v>135000000</v>
      </c>
      <c r="AJ115" t="s">
        <v>130</v>
      </c>
      <c r="AK115" t="s">
        <v>92</v>
      </c>
      <c r="AL115">
        <v>3</v>
      </c>
      <c r="AM115">
        <v>6.2</v>
      </c>
      <c r="AN115">
        <v>88.151658767772503</v>
      </c>
      <c r="AP115">
        <v>250.43025312861727</v>
      </c>
    </row>
    <row r="116" spans="2:42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150000000</v>
      </c>
      <c r="AJ116" t="s">
        <v>130</v>
      </c>
      <c r="AK116" t="s">
        <v>92</v>
      </c>
      <c r="AL116">
        <v>6</v>
      </c>
      <c r="AM116">
        <v>5.7</v>
      </c>
      <c r="AN116">
        <v>78.801843317972356</v>
      </c>
      <c r="AP116">
        <v>78.500447725336898</v>
      </c>
    </row>
    <row r="117" spans="2:42" x14ac:dyDescent="0.2">
      <c r="B117" t="s">
        <v>30</v>
      </c>
      <c r="C117" t="str">
        <f>$O$24</f>
        <v>At(Ct)4</v>
      </c>
      <c r="D117">
        <f>$C$26</f>
        <v>0</v>
      </c>
      <c r="E117">
        <f>O26</f>
        <v>1200000</v>
      </c>
      <c r="F117">
        <f>(E118-E117)</f>
        <v>16800000</v>
      </c>
      <c r="G117">
        <f>((D118-D117)*(E118-E117))/2+(D118-D117)*E117</f>
        <v>9600000</v>
      </c>
      <c r="AJ117" t="s">
        <v>130</v>
      </c>
      <c r="AK117" t="s">
        <v>92</v>
      </c>
      <c r="AL117">
        <v>7</v>
      </c>
      <c r="AM117">
        <v>5.5</v>
      </c>
      <c r="AN117">
        <v>78.199052132701425</v>
      </c>
      <c r="AP117">
        <v>79.813811780636428</v>
      </c>
    </row>
    <row r="118" spans="2:42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18000000</v>
      </c>
      <c r="F118">
        <f>(E120-E118)</f>
        <v>172000000</v>
      </c>
      <c r="G118">
        <f>((D120-D118)*(E120-E118))/2+(D120-D118)*E118</f>
        <v>208000000</v>
      </c>
      <c r="AJ118" t="s">
        <v>130</v>
      </c>
      <c r="AK118" t="s">
        <v>92</v>
      </c>
      <c r="AL118">
        <v>8</v>
      </c>
      <c r="AM118">
        <v>5.7</v>
      </c>
      <c r="AN118">
        <v>81.428571428571431</v>
      </c>
    </row>
    <row r="119" spans="2:42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150000000</v>
      </c>
      <c r="G119">
        <f>((D121-D120)*(E121-E120))/2+(D121-D120)*E120</f>
        <v>585000000</v>
      </c>
      <c r="AJ119" t="s">
        <v>130</v>
      </c>
      <c r="AK119" t="s">
        <v>93</v>
      </c>
      <c r="AL119">
        <v>0</v>
      </c>
      <c r="AM119">
        <v>7.3666666666666671</v>
      </c>
      <c r="AN119">
        <v>100</v>
      </c>
      <c r="AP119">
        <v>100.9433962264151</v>
      </c>
    </row>
    <row r="120" spans="2:42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190000000</v>
      </c>
      <c r="G120">
        <f>((D121-D120)*(E121-E120))/2+(D121-D120)*E120</f>
        <v>585000000</v>
      </c>
      <c r="AJ120" t="s">
        <v>130</v>
      </c>
      <c r="AK120" t="s">
        <v>93</v>
      </c>
      <c r="AL120">
        <v>1</v>
      </c>
      <c r="AM120">
        <v>7.2</v>
      </c>
      <c r="AN120">
        <v>101.88679245283019</v>
      </c>
      <c r="AP120">
        <v>97.422269465851713</v>
      </c>
    </row>
    <row r="121" spans="2:42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200000000</v>
      </c>
      <c r="G121">
        <f>((D122-D121)*(E122-E121))/2+(D122-D121)*E121</f>
        <v>180000000</v>
      </c>
      <c r="AJ121" t="s">
        <v>130</v>
      </c>
      <c r="AK121" t="s">
        <v>93</v>
      </c>
      <c r="AL121">
        <v>2</v>
      </c>
      <c r="AM121">
        <v>6.6</v>
      </c>
      <c r="AN121">
        <v>92.957746478873247</v>
      </c>
      <c r="AP121">
        <v>89.843802149389219</v>
      </c>
    </row>
    <row r="122" spans="2:42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160000000</v>
      </c>
      <c r="G122">
        <f>((D123-D122)*(E123-E122))/2+(D123-D122)*E122</f>
        <v>125000000</v>
      </c>
      <c r="AJ122" t="s">
        <v>130</v>
      </c>
      <c r="AK122" t="s">
        <v>93</v>
      </c>
      <c r="AL122">
        <v>3</v>
      </c>
      <c r="AM122">
        <v>6.1</v>
      </c>
      <c r="AN122">
        <v>86.729857819905192</v>
      </c>
      <c r="AP122">
        <v>244.15008626902829</v>
      </c>
    </row>
    <row r="123" spans="2:42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90000000</v>
      </c>
      <c r="AJ123" t="s">
        <v>130</v>
      </c>
      <c r="AK123" t="s">
        <v>93</v>
      </c>
      <c r="AL123">
        <v>6</v>
      </c>
      <c r="AM123">
        <v>5.5</v>
      </c>
      <c r="AN123">
        <v>76.036866359447004</v>
      </c>
      <c r="AP123">
        <v>75.69615829820691</v>
      </c>
    </row>
    <row r="124" spans="2:42" x14ac:dyDescent="0.2">
      <c r="B124" t="s">
        <v>30</v>
      </c>
      <c r="C124" t="str">
        <f>$P$24</f>
        <v>Ct(At)1</v>
      </c>
      <c r="D124">
        <f>$C$26</f>
        <v>0</v>
      </c>
      <c r="E124">
        <f>P26</f>
        <v>2200000</v>
      </c>
      <c r="F124">
        <f>(E125-E124)</f>
        <v>-1980000</v>
      </c>
      <c r="G124">
        <f>((D125-D124)*(E125-E124))/2+(D125-D124)*E124</f>
        <v>1210000</v>
      </c>
      <c r="AJ124" t="s">
        <v>130</v>
      </c>
      <c r="AK124" t="s">
        <v>93</v>
      </c>
      <c r="AL124">
        <v>7</v>
      </c>
      <c r="AM124">
        <v>5.3</v>
      </c>
      <c r="AN124">
        <v>75.355450236966817</v>
      </c>
      <c r="AP124">
        <v>76.963439404197686</v>
      </c>
    </row>
    <row r="125" spans="2:42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220000</v>
      </c>
      <c r="F125">
        <f>(E127-E125)</f>
        <v>4880000</v>
      </c>
      <c r="G125">
        <f>((D127-D125)*(E127-E125))/2+(D127-D125)*E125</f>
        <v>5320000</v>
      </c>
      <c r="AJ125" t="s">
        <v>130</v>
      </c>
      <c r="AK125" t="s">
        <v>93</v>
      </c>
      <c r="AL125">
        <v>8</v>
      </c>
      <c r="AM125">
        <v>5.5</v>
      </c>
      <c r="AN125">
        <v>78.571428571428569</v>
      </c>
    </row>
    <row r="126" spans="2:42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4400000</v>
      </c>
      <c r="G126">
        <f>((D128-D127)*(E128-E127))/2+(D128-D127)*E127</f>
        <v>13350000</v>
      </c>
      <c r="AJ126" t="s">
        <v>136</v>
      </c>
      <c r="AK126" t="s">
        <v>96</v>
      </c>
      <c r="AL126">
        <v>0</v>
      </c>
      <c r="AM126">
        <v>7.3666666666666671</v>
      </c>
      <c r="AN126">
        <v>100</v>
      </c>
      <c r="AP126">
        <v>100</v>
      </c>
    </row>
    <row r="127" spans="2:42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5100000</v>
      </c>
      <c r="G127">
        <f>((D128-D127)*(E128-E127))/2+(D128-D127)*E127</f>
        <v>13350000</v>
      </c>
      <c r="AJ127" t="s">
        <v>136</v>
      </c>
      <c r="AK127" t="s">
        <v>96</v>
      </c>
      <c r="AL127">
        <v>1</v>
      </c>
      <c r="AM127">
        <v>7.0666666666666664</v>
      </c>
      <c r="AN127">
        <v>100</v>
      </c>
      <c r="AP127">
        <v>100</v>
      </c>
    </row>
    <row r="128" spans="2:42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3800000</v>
      </c>
      <c r="G128">
        <f>((D129-D128)*(E129-E128))/2+(D129-D128)*E128</f>
        <v>4100000</v>
      </c>
      <c r="AJ128" t="s">
        <v>136</v>
      </c>
      <c r="AK128" t="s">
        <v>96</v>
      </c>
      <c r="AL128">
        <v>2</v>
      </c>
      <c r="AM128">
        <v>7.0999999999999988</v>
      </c>
      <c r="AN128">
        <v>100</v>
      </c>
      <c r="AP128">
        <v>100</v>
      </c>
    </row>
    <row r="129" spans="2:42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4400000</v>
      </c>
      <c r="G129">
        <f>((D130-D129)*(E130-E129))/2+(D130-D129)*E129</f>
        <v>4450000</v>
      </c>
      <c r="AJ129" t="s">
        <v>136</v>
      </c>
      <c r="AK129" t="s">
        <v>96</v>
      </c>
      <c r="AL129">
        <v>3</v>
      </c>
      <c r="AM129">
        <v>7.0333333333333341</v>
      </c>
      <c r="AN129">
        <v>100</v>
      </c>
      <c r="AP129">
        <v>300</v>
      </c>
    </row>
    <row r="130" spans="2:42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4500000</v>
      </c>
      <c r="AJ130" t="s">
        <v>136</v>
      </c>
      <c r="AK130" t="s">
        <v>96</v>
      </c>
      <c r="AL130">
        <v>6</v>
      </c>
      <c r="AM130">
        <v>7.2333333333333334</v>
      </c>
      <c r="AN130">
        <v>100</v>
      </c>
      <c r="AP130">
        <v>100</v>
      </c>
    </row>
    <row r="131" spans="2:42" x14ac:dyDescent="0.2">
      <c r="B131" t="s">
        <v>30</v>
      </c>
      <c r="C131" t="str">
        <f>$Q$24</f>
        <v>Ct(At)2</v>
      </c>
      <c r="D131">
        <f>$C$26</f>
        <v>0</v>
      </c>
      <c r="E131">
        <f>Q26</f>
        <v>2200000</v>
      </c>
      <c r="F131">
        <f>(E132-E131)</f>
        <v>-1870000</v>
      </c>
      <c r="G131">
        <f>((D132-D131)*(E132-E131))/2+(D132-D131)*E131</f>
        <v>1265000</v>
      </c>
      <c r="AJ131" t="s">
        <v>136</v>
      </c>
      <c r="AK131" t="s">
        <v>96</v>
      </c>
      <c r="AL131">
        <v>7</v>
      </c>
      <c r="AM131">
        <v>7.0333333333333341</v>
      </c>
      <c r="AN131">
        <v>100</v>
      </c>
      <c r="AP131">
        <v>100</v>
      </c>
    </row>
    <row r="132" spans="2:42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330000</v>
      </c>
      <c r="F132">
        <f>(E134-E132)</f>
        <v>6670000</v>
      </c>
      <c r="G132">
        <f>((D134-D132)*(E134-E132))/2+(D134-D132)*E132</f>
        <v>7330000</v>
      </c>
      <c r="AJ132" t="s">
        <v>136</v>
      </c>
      <c r="AK132" t="s">
        <v>96</v>
      </c>
      <c r="AL132">
        <v>8</v>
      </c>
      <c r="AM132">
        <v>7</v>
      </c>
      <c r="AN132">
        <v>100</v>
      </c>
    </row>
    <row r="133" spans="2:42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5100000</v>
      </c>
      <c r="G133">
        <f>((D135-D134)*(E135-E134))/2+(D135-D134)*E134</f>
        <v>14250000</v>
      </c>
    </row>
    <row r="134" spans="2:42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7000000</v>
      </c>
      <c r="G134">
        <f>((D135-D134)*(E135-E134))/2+(D135-D134)*E134</f>
        <v>14250000</v>
      </c>
    </row>
    <row r="135" spans="2:42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2500000</v>
      </c>
      <c r="G135">
        <f>((D136-D135)*(E136-E135))/2+(D136-D135)*E135</f>
        <v>2700000</v>
      </c>
    </row>
    <row r="136" spans="2:42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2900000</v>
      </c>
      <c r="G136">
        <f>((D137-D136)*(E137-E136))/2+(D137-D136)*E136</f>
        <v>3100000</v>
      </c>
    </row>
    <row r="137" spans="2:42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3300000</v>
      </c>
    </row>
    <row r="138" spans="2:42" x14ac:dyDescent="0.2">
      <c r="B138" t="s">
        <v>30</v>
      </c>
      <c r="C138" t="str">
        <f>$R$24</f>
        <v>Ct(At)3</v>
      </c>
      <c r="D138">
        <f>$C$26</f>
        <v>0</v>
      </c>
      <c r="E138">
        <f>R26</f>
        <v>2200000</v>
      </c>
      <c r="F138">
        <f>(E139-E138)</f>
        <v>-1890000</v>
      </c>
      <c r="G138">
        <f>((D139-D138)*(E139-E138))/2+(D139-D138)*E138</f>
        <v>1255000</v>
      </c>
    </row>
    <row r="139" spans="2:42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310000</v>
      </c>
      <c r="F139">
        <f>(E141-E139)</f>
        <v>3890000</v>
      </c>
      <c r="G139">
        <f>((D141-D139)*(E141-E139))/2+(D141-D139)*E139</f>
        <v>4510000</v>
      </c>
    </row>
    <row r="140" spans="2:42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4400000</v>
      </c>
      <c r="G140">
        <f>((D142-D141)*(E142-E141))/2+(D142-D141)*E141</f>
        <v>12300000</v>
      </c>
    </row>
    <row r="141" spans="2:42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4200000</v>
      </c>
      <c r="G141">
        <f>((D142-D141)*(E142-E141))/2+(D142-D141)*E141</f>
        <v>12300000</v>
      </c>
    </row>
    <row r="142" spans="2:42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4000000</v>
      </c>
      <c r="G142">
        <f>((D143-D142)*(E143-E142))/2+(D143-D142)*E142</f>
        <v>3600000</v>
      </c>
    </row>
    <row r="143" spans="2:42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3200000</v>
      </c>
      <c r="G143">
        <f>((D144-D143)*(E144-E143))/2+(D144-D143)*E143</f>
        <v>3250000</v>
      </c>
    </row>
    <row r="144" spans="2:42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3300000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2200000</v>
      </c>
      <c r="F145">
        <f>(E146-E145)</f>
        <v>-1720000</v>
      </c>
      <c r="G145">
        <f>((D146-D145)*(E146-E145))/2+(D146-D145)*E145</f>
        <v>1340000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480000</v>
      </c>
      <c r="F146">
        <f>(E148-E146)</f>
        <v>4420000</v>
      </c>
      <c r="G146">
        <f>((D148-D146)*(E148-E146))/2+(D148-D146)*E146</f>
        <v>5380000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3000000</v>
      </c>
      <c r="G147">
        <f>((D149-D148)*(E149-E148))/2+(D149-D148)*E148</f>
        <v>13200000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4900000</v>
      </c>
      <c r="G148">
        <f>((D149-D148)*(E149-E148))/2+(D149-D148)*E148</f>
        <v>13200000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3900000</v>
      </c>
      <c r="G149">
        <f>((D150-D149)*(E150-E149))/2+(D150-D149)*E149</f>
        <v>3450000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3000000</v>
      </c>
      <c r="G150">
        <f>((D151-D150)*(E151-E150))/2+(D151-D150)*E150</f>
        <v>3000000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3000000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5FDB-FE22-BE44-8FDE-2BFCB54DADD1}">
  <dimension ref="A4:BE151"/>
  <sheetViews>
    <sheetView zoomScale="62" workbookViewId="0">
      <selection activeCell="AN35" sqref="AN35"/>
    </sheetView>
  </sheetViews>
  <sheetFormatPr baseColWidth="10" defaultRowHeight="15" x14ac:dyDescent="0.2"/>
  <cols>
    <col min="1" max="1" width="22.83203125" customWidth="1"/>
    <col min="3" max="3" width="11" bestFit="1" customWidth="1"/>
    <col min="4" max="6" width="11.5" bestFit="1" customWidth="1"/>
    <col min="7" max="7" width="11.83203125" bestFit="1" customWidth="1"/>
    <col min="8" max="11" width="11" bestFit="1" customWidth="1"/>
    <col min="12" max="12" width="11.5" bestFit="1" customWidth="1"/>
    <col min="13" max="15" width="11" bestFit="1" customWidth="1"/>
    <col min="16" max="16" width="14.83203125" bestFit="1" customWidth="1"/>
    <col min="17" max="19" width="12.1640625" bestFit="1" customWidth="1"/>
    <col min="21" max="22" width="16.1640625" bestFit="1" customWidth="1"/>
    <col min="24" max="24" width="14.83203125" bestFit="1" customWidth="1"/>
    <col min="25" max="25" width="17.5" bestFit="1" customWidth="1"/>
    <col min="27" max="28" width="11" bestFit="1" customWidth="1"/>
    <col min="29" max="29" width="18.5" customWidth="1"/>
    <col min="30" max="31" width="11.5" bestFit="1" customWidth="1"/>
    <col min="32" max="32" width="11" bestFit="1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  <c r="AK4" t="s">
        <v>31</v>
      </c>
      <c r="AL4" t="s">
        <v>31</v>
      </c>
      <c r="AM4" t="s">
        <v>31</v>
      </c>
      <c r="AN4" t="s">
        <v>31</v>
      </c>
      <c r="AO4" t="s">
        <v>32</v>
      </c>
      <c r="AP4" t="s">
        <v>32</v>
      </c>
      <c r="AQ4" t="s">
        <v>32</v>
      </c>
      <c r="AR4" t="s">
        <v>32</v>
      </c>
      <c r="AS4" t="s">
        <v>145</v>
      </c>
      <c r="AT4" t="s">
        <v>145</v>
      </c>
      <c r="AU4" t="s">
        <v>145</v>
      </c>
      <c r="AV4" t="s">
        <v>145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J5" t="s">
        <v>59</v>
      </c>
      <c r="AK5" t="s">
        <v>60</v>
      </c>
      <c r="AL5" t="s">
        <v>61</v>
      </c>
      <c r="AM5" t="s">
        <v>62</v>
      </c>
      <c r="AN5" t="s">
        <v>63</v>
      </c>
      <c r="AO5" t="s">
        <v>64</v>
      </c>
      <c r="AP5" t="s">
        <v>65</v>
      </c>
      <c r="AQ5" t="s">
        <v>66</v>
      </c>
      <c r="AR5" t="s">
        <v>67</v>
      </c>
      <c r="AS5" t="s">
        <v>68</v>
      </c>
      <c r="AT5" t="s">
        <v>69</v>
      </c>
      <c r="AU5" t="s">
        <v>70</v>
      </c>
      <c r="AV5" t="s">
        <v>71</v>
      </c>
      <c r="AW5" t="s">
        <v>72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73</v>
      </c>
      <c r="AK6">
        <v>8.2666666666666675</v>
      </c>
      <c r="AL6">
        <v>8.2666666666666675</v>
      </c>
      <c r="AM6">
        <v>8.2666666666666675</v>
      </c>
      <c r="AN6">
        <v>8.2666666666666675</v>
      </c>
      <c r="AO6">
        <v>8.2666666666666675</v>
      </c>
      <c r="AP6">
        <v>8.2666666666666675</v>
      </c>
      <c r="AQ6">
        <v>8.2666666666666675</v>
      </c>
      <c r="AR6">
        <v>8.2666666666666675</v>
      </c>
      <c r="AS6">
        <v>8.2666666666666675</v>
      </c>
      <c r="AT6">
        <v>8.2666666666666675</v>
      </c>
      <c r="AU6">
        <v>8.2666666666666675</v>
      </c>
      <c r="AV6">
        <v>8.2666666666666675</v>
      </c>
      <c r="AW6">
        <v>8.2666666666666675</v>
      </c>
      <c r="AX6">
        <v>8.1999999999999993</v>
      </c>
      <c r="AY6">
        <v>8.3000000000000007</v>
      </c>
      <c r="AZ6">
        <v>8.3000000000000007</v>
      </c>
    </row>
    <row r="7" spans="1:52" x14ac:dyDescent="0.2">
      <c r="C7" s="53" t="s">
        <v>0</v>
      </c>
      <c r="D7" s="53">
        <v>31</v>
      </c>
      <c r="E7" s="53">
        <v>31</v>
      </c>
      <c r="F7" s="53">
        <v>31</v>
      </c>
      <c r="G7" s="53">
        <v>31</v>
      </c>
      <c r="H7" s="53">
        <v>42</v>
      </c>
      <c r="I7" s="53">
        <v>42</v>
      </c>
      <c r="J7" s="53">
        <v>42</v>
      </c>
      <c r="K7" s="53">
        <v>42</v>
      </c>
      <c r="L7" s="53">
        <v>31</v>
      </c>
      <c r="M7" s="53">
        <v>31</v>
      </c>
      <c r="N7" s="53">
        <v>31</v>
      </c>
      <c r="O7" s="53">
        <v>31</v>
      </c>
      <c r="P7" s="53">
        <v>42</v>
      </c>
      <c r="Q7" s="53">
        <v>42</v>
      </c>
      <c r="R7" s="53">
        <v>42</v>
      </c>
      <c r="S7" s="53">
        <v>42</v>
      </c>
      <c r="T7" s="54"/>
      <c r="U7" s="54"/>
      <c r="V7" s="54"/>
      <c r="W7" s="54"/>
      <c r="AJ7" t="s">
        <v>74</v>
      </c>
      <c r="AK7">
        <v>8</v>
      </c>
      <c r="AL7">
        <v>8.3000000000000007</v>
      </c>
      <c r="AM7">
        <v>8</v>
      </c>
      <c r="AN7">
        <v>8</v>
      </c>
      <c r="AO7">
        <v>8</v>
      </c>
      <c r="AP7">
        <v>7.9</v>
      </c>
      <c r="AQ7">
        <v>8.1</v>
      </c>
      <c r="AR7">
        <v>8</v>
      </c>
      <c r="AS7">
        <v>8</v>
      </c>
      <c r="AT7">
        <v>8.4</v>
      </c>
      <c r="AU7">
        <v>8</v>
      </c>
      <c r="AV7">
        <v>8</v>
      </c>
      <c r="AW7">
        <v>8.0333333333333332</v>
      </c>
      <c r="AX7">
        <v>8.1</v>
      </c>
      <c r="AY7">
        <v>8</v>
      </c>
      <c r="AZ7">
        <v>8</v>
      </c>
    </row>
    <row r="8" spans="1:52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J8" t="s">
        <v>75</v>
      </c>
      <c r="AK8">
        <v>8</v>
      </c>
      <c r="AL8">
        <v>8</v>
      </c>
      <c r="AM8">
        <v>8.1999999999999993</v>
      </c>
      <c r="AN8">
        <v>8.1999999999999993</v>
      </c>
      <c r="AO8">
        <v>7.8</v>
      </c>
      <c r="AP8">
        <v>7.9</v>
      </c>
      <c r="AQ8">
        <v>7.8</v>
      </c>
      <c r="AR8">
        <v>7.8</v>
      </c>
      <c r="AS8">
        <v>7.9</v>
      </c>
      <c r="AT8">
        <v>7.9</v>
      </c>
      <c r="AU8">
        <v>8</v>
      </c>
      <c r="AV8">
        <v>7.9</v>
      </c>
      <c r="AW8">
        <v>8.0666666666666664</v>
      </c>
      <c r="AX8">
        <v>8</v>
      </c>
      <c r="AY8">
        <v>8.1999999999999993</v>
      </c>
      <c r="AZ8">
        <v>8</v>
      </c>
    </row>
    <row r="9" spans="1:52" x14ac:dyDescent="0.2">
      <c r="C9" s="53" t="s">
        <v>1</v>
      </c>
      <c r="D9" s="53">
        <v>13</v>
      </c>
      <c r="E9" s="53">
        <v>25</v>
      </c>
      <c r="F9" s="53">
        <v>55</v>
      </c>
      <c r="G9" s="53">
        <v>18</v>
      </c>
      <c r="H9" s="53">
        <v>18</v>
      </c>
      <c r="I9" s="53">
        <v>12</v>
      </c>
      <c r="J9" s="53">
        <v>13</v>
      </c>
      <c r="K9" s="53">
        <v>19</v>
      </c>
      <c r="L9" s="53">
        <v>23</v>
      </c>
      <c r="M9" s="53">
        <v>28</v>
      </c>
      <c r="N9" s="53">
        <v>31</v>
      </c>
      <c r="O9" s="53">
        <v>30</v>
      </c>
      <c r="P9" s="10">
        <v>24</v>
      </c>
      <c r="Q9" s="10">
        <v>45</v>
      </c>
      <c r="R9" s="10">
        <v>40</v>
      </c>
      <c r="S9" s="55">
        <v>54</v>
      </c>
      <c r="T9" s="54"/>
      <c r="U9" s="54"/>
      <c r="V9" s="54"/>
      <c r="W9" s="54"/>
      <c r="AJ9" t="s">
        <v>76</v>
      </c>
      <c r="AK9">
        <v>7.9</v>
      </c>
      <c r="AL9">
        <v>7.3</v>
      </c>
      <c r="AM9">
        <v>7.4</v>
      </c>
      <c r="AN9">
        <v>7.8</v>
      </c>
      <c r="AO9">
        <v>7.7</v>
      </c>
      <c r="AP9">
        <v>7.7</v>
      </c>
      <c r="AQ9">
        <v>7.8</v>
      </c>
      <c r="AR9">
        <v>7.7</v>
      </c>
      <c r="AS9">
        <v>7.7</v>
      </c>
      <c r="AT9">
        <v>7.7</v>
      </c>
      <c r="AU9">
        <v>7.7</v>
      </c>
      <c r="AV9">
        <v>7.6</v>
      </c>
      <c r="AW9">
        <v>7.7666666666666666</v>
      </c>
      <c r="AX9">
        <v>7.9</v>
      </c>
      <c r="AY9">
        <v>7.6</v>
      </c>
      <c r="AZ9">
        <v>7.8</v>
      </c>
    </row>
    <row r="10" spans="1:52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2</v>
      </c>
      <c r="I10" s="10">
        <v>2</v>
      </c>
      <c r="J10" s="10">
        <v>2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3</v>
      </c>
      <c r="Q10" s="10">
        <v>2</v>
      </c>
      <c r="R10" s="10">
        <v>2</v>
      </c>
      <c r="S10" s="55">
        <v>2</v>
      </c>
      <c r="AJ10" t="s">
        <v>77</v>
      </c>
      <c r="AK10">
        <v>6.8</v>
      </c>
      <c r="AL10">
        <v>6.6</v>
      </c>
      <c r="AM10">
        <v>6.5</v>
      </c>
      <c r="AN10">
        <v>6.5</v>
      </c>
      <c r="AO10">
        <v>7.6</v>
      </c>
      <c r="AP10">
        <v>7.5</v>
      </c>
      <c r="AQ10">
        <v>7.5</v>
      </c>
      <c r="AR10">
        <v>7.5</v>
      </c>
      <c r="AS10">
        <v>6.3</v>
      </c>
      <c r="AT10">
        <v>6.4</v>
      </c>
      <c r="AU10">
        <v>7</v>
      </c>
      <c r="AV10">
        <v>6.5</v>
      </c>
      <c r="AW10">
        <v>7.7666666666666666</v>
      </c>
      <c r="AX10">
        <v>7.8</v>
      </c>
      <c r="AY10">
        <v>7.7</v>
      </c>
      <c r="AZ10">
        <v>7.8</v>
      </c>
    </row>
    <row r="11" spans="1:52" x14ac:dyDescent="0.2">
      <c r="C11" s="53" t="s">
        <v>2</v>
      </c>
      <c r="D11" s="53">
        <v>31</v>
      </c>
      <c r="E11" s="53">
        <v>17</v>
      </c>
      <c r="F11" s="53">
        <v>18</v>
      </c>
      <c r="G11" s="53">
        <v>18</v>
      </c>
      <c r="H11" s="53">
        <v>18</v>
      </c>
      <c r="I11" s="53">
        <v>9</v>
      </c>
      <c r="J11" s="53">
        <v>8</v>
      </c>
      <c r="K11" s="53">
        <v>13</v>
      </c>
      <c r="L11" s="53">
        <v>18</v>
      </c>
      <c r="M11" s="53">
        <v>16</v>
      </c>
      <c r="N11" s="53">
        <v>34</v>
      </c>
      <c r="O11" s="53">
        <v>21</v>
      </c>
      <c r="P11" s="53">
        <v>17</v>
      </c>
      <c r="Q11" s="53">
        <v>21</v>
      </c>
      <c r="R11" s="53">
        <v>22</v>
      </c>
      <c r="S11" s="56">
        <v>21</v>
      </c>
      <c r="T11" s="54"/>
      <c r="U11" s="54"/>
      <c r="V11" s="54"/>
      <c r="W11" s="54"/>
      <c r="AJ11" t="s">
        <v>78</v>
      </c>
      <c r="AK11">
        <v>5.5</v>
      </c>
      <c r="AL11">
        <v>5.7</v>
      </c>
      <c r="AM11">
        <v>5.5</v>
      </c>
      <c r="AN11">
        <v>5.6</v>
      </c>
      <c r="AO11">
        <v>7.3</v>
      </c>
      <c r="AP11">
        <v>7.3</v>
      </c>
      <c r="AQ11">
        <v>7.1</v>
      </c>
      <c r="AR11">
        <v>7.2</v>
      </c>
      <c r="AS11">
        <v>5.4</v>
      </c>
      <c r="AT11">
        <v>5.6</v>
      </c>
      <c r="AU11">
        <v>5.0999999999999996</v>
      </c>
      <c r="AV11">
        <v>5.5</v>
      </c>
      <c r="AW11">
        <v>7.7333333333333334</v>
      </c>
      <c r="AX11">
        <v>7.8</v>
      </c>
      <c r="AY11">
        <v>7.8</v>
      </c>
      <c r="AZ11">
        <v>7.6</v>
      </c>
    </row>
    <row r="12" spans="1:52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  <c r="AJ12" t="s">
        <v>79</v>
      </c>
      <c r="AK12">
        <v>5.4</v>
      </c>
      <c r="AL12">
        <v>5.0999999999999996</v>
      </c>
      <c r="AM12">
        <v>5.4</v>
      </c>
      <c r="AN12">
        <v>5.3</v>
      </c>
      <c r="AO12">
        <v>7.1</v>
      </c>
      <c r="AP12">
        <v>7.2</v>
      </c>
      <c r="AQ12">
        <v>6.8</v>
      </c>
      <c r="AR12">
        <v>7.1</v>
      </c>
      <c r="AS12">
        <v>5.3</v>
      </c>
      <c r="AT12">
        <v>5.2</v>
      </c>
      <c r="AU12">
        <v>5.0999999999999996</v>
      </c>
      <c r="AV12">
        <v>5.2</v>
      </c>
      <c r="AW12">
        <v>7.5999999999999988</v>
      </c>
      <c r="AX12">
        <v>7.6</v>
      </c>
      <c r="AY12">
        <v>7.6</v>
      </c>
      <c r="AZ12">
        <v>7.6</v>
      </c>
    </row>
    <row r="13" spans="1:52" x14ac:dyDescent="0.2">
      <c r="A13" s="57"/>
      <c r="C13" s="53" t="s">
        <v>3</v>
      </c>
      <c r="D13" s="53">
        <v>22</v>
      </c>
      <c r="E13" s="53">
        <v>24</v>
      </c>
      <c r="F13" s="53">
        <v>19</v>
      </c>
      <c r="G13" s="53">
        <v>8</v>
      </c>
      <c r="H13" s="53">
        <v>11</v>
      </c>
      <c r="I13" s="53">
        <v>11</v>
      </c>
      <c r="J13" s="53">
        <v>14</v>
      </c>
      <c r="K13" s="53">
        <v>15</v>
      </c>
      <c r="L13" s="53">
        <v>23</v>
      </c>
      <c r="M13" s="53">
        <v>24</v>
      </c>
      <c r="N13" s="53">
        <v>19</v>
      </c>
      <c r="O13" s="53">
        <v>28</v>
      </c>
      <c r="P13" s="53">
        <v>33</v>
      </c>
      <c r="Q13" s="53">
        <v>40</v>
      </c>
      <c r="R13" s="53">
        <v>37</v>
      </c>
      <c r="S13" s="56">
        <v>41</v>
      </c>
      <c r="T13" s="54"/>
      <c r="U13" s="54"/>
      <c r="V13" s="54"/>
      <c r="W13" s="54"/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32</v>
      </c>
      <c r="E15" s="53">
        <v>18</v>
      </c>
      <c r="F15" s="53">
        <v>39</v>
      </c>
      <c r="G15" s="53">
        <v>33</v>
      </c>
      <c r="H15" s="53">
        <v>92</v>
      </c>
      <c r="I15" s="53">
        <v>16</v>
      </c>
      <c r="J15" s="53">
        <v>10</v>
      </c>
      <c r="K15" s="53">
        <v>13</v>
      </c>
      <c r="L15" s="53">
        <v>30</v>
      </c>
      <c r="M15" s="53">
        <v>18</v>
      </c>
      <c r="N15" s="53">
        <v>16</v>
      </c>
      <c r="O15" s="53">
        <v>25</v>
      </c>
      <c r="P15" s="53">
        <v>33</v>
      </c>
      <c r="Q15" s="53">
        <v>28</v>
      </c>
      <c r="R15" s="53">
        <v>41</v>
      </c>
      <c r="S15" s="56">
        <v>31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3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36</v>
      </c>
      <c r="E17" s="53">
        <v>41</v>
      </c>
      <c r="F17" s="53">
        <v>32</v>
      </c>
      <c r="G17" s="53">
        <v>25</v>
      </c>
      <c r="H17" s="53">
        <v>88</v>
      </c>
      <c r="I17" s="53">
        <v>79</v>
      </c>
      <c r="J17" s="53">
        <v>13</v>
      </c>
      <c r="K17" s="53">
        <v>9</v>
      </c>
      <c r="L17" s="53">
        <v>18</v>
      </c>
      <c r="M17" s="53">
        <v>17</v>
      </c>
      <c r="N17" s="53">
        <v>20</v>
      </c>
      <c r="O17" s="53">
        <v>21</v>
      </c>
      <c r="P17" s="53">
        <v>43</v>
      </c>
      <c r="Q17" s="53">
        <v>39</v>
      </c>
      <c r="R17" s="53">
        <v>38</v>
      </c>
      <c r="S17" s="56">
        <v>40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3</v>
      </c>
      <c r="I18" s="10">
        <v>3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31</v>
      </c>
      <c r="E19" s="53" t="s">
        <v>33</v>
      </c>
      <c r="F19" s="53">
        <v>29</v>
      </c>
      <c r="G19" s="53">
        <v>44</v>
      </c>
      <c r="H19" s="53">
        <v>10</v>
      </c>
      <c r="I19" s="53">
        <v>70</v>
      </c>
      <c r="J19" s="53">
        <v>9</v>
      </c>
      <c r="K19" s="53">
        <v>12</v>
      </c>
      <c r="L19" s="53">
        <v>17</v>
      </c>
      <c r="M19" s="53">
        <v>25</v>
      </c>
      <c r="N19" s="53">
        <v>24</v>
      </c>
      <c r="O19" s="53">
        <v>18</v>
      </c>
      <c r="P19" s="53">
        <v>18</v>
      </c>
      <c r="Q19" s="53">
        <v>44</v>
      </c>
      <c r="R19" s="53">
        <v>42</v>
      </c>
      <c r="S19" s="56">
        <v>35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3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  <c r="AJ25" t="s">
        <v>6</v>
      </c>
      <c r="AS25" t="s">
        <v>130</v>
      </c>
      <c r="AT25" t="s">
        <v>130</v>
      </c>
      <c r="AU25" t="s">
        <v>130</v>
      </c>
      <c r="AV25" t="s">
        <v>130</v>
      </c>
      <c r="AW25" t="s">
        <v>130</v>
      </c>
      <c r="AX25" t="s">
        <v>130</v>
      </c>
      <c r="AY25" t="s">
        <v>130</v>
      </c>
      <c r="AZ25" t="s">
        <v>130</v>
      </c>
    </row>
    <row r="26" spans="3:52" x14ac:dyDescent="0.2">
      <c r="C26" s="61">
        <v>0</v>
      </c>
      <c r="D26" s="61">
        <f t="shared" ref="D26:S26" si="0">((D7*(5*20)*10^D8))/(5*30)</f>
        <v>2066666.6666666667</v>
      </c>
      <c r="E26" s="61">
        <f t="shared" si="0"/>
        <v>2066666.6666666667</v>
      </c>
      <c r="F26" s="61">
        <f t="shared" si="0"/>
        <v>2066666.6666666667</v>
      </c>
      <c r="G26" s="61">
        <f t="shared" si="0"/>
        <v>2066666.6666666667</v>
      </c>
      <c r="H26" s="61">
        <f t="shared" si="0"/>
        <v>2800000</v>
      </c>
      <c r="I26" s="61">
        <f t="shared" si="0"/>
        <v>2800000</v>
      </c>
      <c r="J26" s="61">
        <f t="shared" si="0"/>
        <v>2800000</v>
      </c>
      <c r="K26" s="61">
        <f t="shared" si="0"/>
        <v>2800000</v>
      </c>
      <c r="L26" s="61">
        <f t="shared" si="0"/>
        <v>2066666.6666666667</v>
      </c>
      <c r="M26" s="61">
        <f t="shared" si="0"/>
        <v>2066666.6666666667</v>
      </c>
      <c r="N26" s="61">
        <f t="shared" si="0"/>
        <v>2066666.6666666667</v>
      </c>
      <c r="O26" s="61">
        <f t="shared" si="0"/>
        <v>2066666.6666666667</v>
      </c>
      <c r="P26" s="61">
        <f t="shared" si="0"/>
        <v>2800000</v>
      </c>
      <c r="Q26" s="61">
        <f t="shared" si="0"/>
        <v>2800000</v>
      </c>
      <c r="R26" s="61">
        <f t="shared" si="0"/>
        <v>2800000</v>
      </c>
      <c r="S26" s="55">
        <f t="shared" si="0"/>
        <v>2800000</v>
      </c>
      <c r="AK26" t="s">
        <v>8</v>
      </c>
      <c r="AL26" t="s">
        <v>9</v>
      </c>
      <c r="AM26" t="s">
        <v>10</v>
      </c>
      <c r="AN26" t="s">
        <v>11</v>
      </c>
      <c r="AO26" t="s">
        <v>12</v>
      </c>
      <c r="AP26" t="s">
        <v>13</v>
      </c>
      <c r="AQ26" t="s">
        <v>14</v>
      </c>
      <c r="AR26" t="s">
        <v>15</v>
      </c>
      <c r="AS26" t="s">
        <v>16</v>
      </c>
      <c r="AT26" t="s">
        <v>17</v>
      </c>
      <c r="AU26" t="s">
        <v>18</v>
      </c>
      <c r="AV26" t="s">
        <v>19</v>
      </c>
      <c r="AW26" t="s">
        <v>20</v>
      </c>
      <c r="AX26" t="s">
        <v>21</v>
      </c>
      <c r="AY26" t="s">
        <v>22</v>
      </c>
      <c r="AZ26" t="s">
        <v>23</v>
      </c>
    </row>
    <row r="27" spans="3:52" x14ac:dyDescent="0.2">
      <c r="C27" s="10">
        <v>1</v>
      </c>
      <c r="D27" s="61">
        <f>D9*(5*20)*10^D10</f>
        <v>13000000</v>
      </c>
      <c r="E27" s="61">
        <f t="shared" ref="E27:R27" si="1">E9*(5*20)*10^E10</f>
        <v>25000000</v>
      </c>
      <c r="F27" s="61">
        <f t="shared" si="1"/>
        <v>55000000</v>
      </c>
      <c r="G27" s="61">
        <f t="shared" si="1"/>
        <v>18000000</v>
      </c>
      <c r="H27" s="61">
        <f t="shared" si="1"/>
        <v>180000</v>
      </c>
      <c r="I27" s="61">
        <f t="shared" si="1"/>
        <v>120000</v>
      </c>
      <c r="J27" s="61">
        <f t="shared" si="1"/>
        <v>130000</v>
      </c>
      <c r="K27" s="61">
        <f t="shared" si="1"/>
        <v>19000</v>
      </c>
      <c r="L27" s="61">
        <f>L9*(5*20)*10^L10</f>
        <v>23000000</v>
      </c>
      <c r="M27" s="61">
        <f t="shared" si="1"/>
        <v>28000000</v>
      </c>
      <c r="N27" s="61">
        <f t="shared" si="1"/>
        <v>31000000</v>
      </c>
      <c r="O27" s="61">
        <f t="shared" si="1"/>
        <v>30000000</v>
      </c>
      <c r="P27" s="61">
        <f t="shared" si="1"/>
        <v>2400000</v>
      </c>
      <c r="Q27" s="61">
        <f t="shared" si="1"/>
        <v>450000</v>
      </c>
      <c r="R27" s="61">
        <f t="shared" si="1"/>
        <v>400000</v>
      </c>
      <c r="S27" s="55">
        <f>S9*(5*20)*10^S10</f>
        <v>540000</v>
      </c>
      <c r="AJ27" t="s">
        <v>131</v>
      </c>
    </row>
    <row r="28" spans="3:52" x14ac:dyDescent="0.2">
      <c r="C28" s="10">
        <v>2</v>
      </c>
      <c r="D28" s="61">
        <f>D11*(5*20)*10^D12</f>
        <v>310000000</v>
      </c>
      <c r="E28" s="61">
        <f>E11*(5*20)*10^E12</f>
        <v>170000000</v>
      </c>
      <c r="F28" s="61">
        <f t="shared" ref="F28:S28" si="2">F11*(5*20)*10^F12</f>
        <v>180000000</v>
      </c>
      <c r="G28" s="61">
        <f t="shared" si="2"/>
        <v>180000000</v>
      </c>
      <c r="H28" s="61">
        <f t="shared" si="2"/>
        <v>18000000</v>
      </c>
      <c r="I28" s="61">
        <f t="shared" si="2"/>
        <v>9000000</v>
      </c>
      <c r="J28" s="61">
        <f t="shared" si="2"/>
        <v>8000000</v>
      </c>
      <c r="K28" s="61">
        <f t="shared" si="2"/>
        <v>13000000</v>
      </c>
      <c r="L28" s="61">
        <f t="shared" si="2"/>
        <v>180000000</v>
      </c>
      <c r="M28" s="61">
        <f t="shared" si="2"/>
        <v>160000000</v>
      </c>
      <c r="N28" s="61">
        <f t="shared" si="2"/>
        <v>340000000</v>
      </c>
      <c r="O28" s="61">
        <f t="shared" si="2"/>
        <v>210000000</v>
      </c>
      <c r="P28" s="61">
        <f t="shared" si="2"/>
        <v>1700000</v>
      </c>
      <c r="Q28" s="61">
        <f t="shared" si="2"/>
        <v>2100000</v>
      </c>
      <c r="R28" s="61">
        <f t="shared" si="2"/>
        <v>2200000</v>
      </c>
      <c r="S28" s="61">
        <f t="shared" si="2"/>
        <v>2100000</v>
      </c>
      <c r="AJ28">
        <v>0</v>
      </c>
    </row>
    <row r="29" spans="3:52" x14ac:dyDescent="0.2">
      <c r="C29" s="10">
        <v>3</v>
      </c>
      <c r="D29" s="61">
        <f t="shared" ref="D29:S29" si="3">D13*(5*20)*10^D14</f>
        <v>220000000</v>
      </c>
      <c r="E29" s="61">
        <f t="shared" si="3"/>
        <v>240000000</v>
      </c>
      <c r="F29" s="61">
        <f t="shared" si="3"/>
        <v>190000000</v>
      </c>
      <c r="G29" s="61">
        <f t="shared" si="3"/>
        <v>80000000</v>
      </c>
      <c r="H29" s="61">
        <f t="shared" si="3"/>
        <v>11000000</v>
      </c>
      <c r="I29" s="61">
        <f t="shared" si="3"/>
        <v>11000000</v>
      </c>
      <c r="J29" s="61">
        <f t="shared" si="3"/>
        <v>14000000</v>
      </c>
      <c r="K29" s="61">
        <f t="shared" si="3"/>
        <v>15000000</v>
      </c>
      <c r="L29" s="61">
        <f t="shared" si="3"/>
        <v>230000000</v>
      </c>
      <c r="M29" s="61">
        <f t="shared" si="3"/>
        <v>240000000</v>
      </c>
      <c r="N29" s="61">
        <f t="shared" si="3"/>
        <v>190000000</v>
      </c>
      <c r="O29" s="61">
        <f t="shared" si="3"/>
        <v>280000000</v>
      </c>
      <c r="P29" s="61">
        <f t="shared" si="3"/>
        <v>3300000</v>
      </c>
      <c r="Q29" s="61">
        <f t="shared" si="3"/>
        <v>4000000</v>
      </c>
      <c r="R29" s="61">
        <f t="shared" si="3"/>
        <v>3700000</v>
      </c>
      <c r="S29" s="55">
        <f t="shared" si="3"/>
        <v>4100000</v>
      </c>
      <c r="AJ29">
        <v>1</v>
      </c>
    </row>
    <row r="30" spans="3:52" x14ac:dyDescent="0.2">
      <c r="C30" s="10">
        <v>6</v>
      </c>
      <c r="D30" s="61">
        <f t="shared" ref="D30:S30" si="4">D15*(5*20)*10^D16</f>
        <v>320000000</v>
      </c>
      <c r="E30" s="61">
        <f t="shared" si="4"/>
        <v>180000000</v>
      </c>
      <c r="F30" s="61">
        <f t="shared" si="4"/>
        <v>390000000</v>
      </c>
      <c r="G30" s="61">
        <f t="shared" si="4"/>
        <v>330000000</v>
      </c>
      <c r="H30" s="61">
        <f t="shared" si="4"/>
        <v>9200000</v>
      </c>
      <c r="I30" s="61">
        <f t="shared" si="4"/>
        <v>16000000</v>
      </c>
      <c r="J30" s="61">
        <f t="shared" si="4"/>
        <v>10000000</v>
      </c>
      <c r="K30" s="61">
        <f t="shared" si="4"/>
        <v>13000000</v>
      </c>
      <c r="L30" s="61">
        <f t="shared" si="4"/>
        <v>300000000</v>
      </c>
      <c r="M30" s="61">
        <f t="shared" si="4"/>
        <v>180000000</v>
      </c>
      <c r="N30" s="61">
        <f t="shared" si="4"/>
        <v>160000000</v>
      </c>
      <c r="O30" s="61">
        <f t="shared" si="4"/>
        <v>250000000</v>
      </c>
      <c r="P30" s="61">
        <f t="shared" si="4"/>
        <v>3300000</v>
      </c>
      <c r="Q30" s="61">
        <f t="shared" si="4"/>
        <v>2800000</v>
      </c>
      <c r="R30" s="61">
        <f t="shared" si="4"/>
        <v>4100000</v>
      </c>
      <c r="S30" s="55">
        <f t="shared" si="4"/>
        <v>3100000</v>
      </c>
      <c r="AJ30">
        <v>2</v>
      </c>
    </row>
    <row r="31" spans="3:52" x14ac:dyDescent="0.2">
      <c r="C31" s="10">
        <v>7</v>
      </c>
      <c r="D31" s="61">
        <f t="shared" ref="D31:S31" si="5">D17*(5*20)*10^D18</f>
        <v>360000000</v>
      </c>
      <c r="E31" s="61">
        <f t="shared" si="5"/>
        <v>410000000</v>
      </c>
      <c r="F31" s="61">
        <f t="shared" si="5"/>
        <v>320000000</v>
      </c>
      <c r="G31" s="61">
        <f t="shared" si="5"/>
        <v>250000000</v>
      </c>
      <c r="H31" s="61">
        <f t="shared" si="5"/>
        <v>8800000</v>
      </c>
      <c r="I31" s="61">
        <f t="shared" si="5"/>
        <v>7900000</v>
      </c>
      <c r="J31" s="61">
        <f t="shared" si="5"/>
        <v>13000000</v>
      </c>
      <c r="K31" s="61">
        <f t="shared" si="5"/>
        <v>9000000</v>
      </c>
      <c r="L31" s="61">
        <f t="shared" si="5"/>
        <v>180000000</v>
      </c>
      <c r="M31" s="61">
        <f t="shared" si="5"/>
        <v>170000000</v>
      </c>
      <c r="N31" s="61">
        <f t="shared" si="5"/>
        <v>200000000</v>
      </c>
      <c r="O31" s="61">
        <f t="shared" si="5"/>
        <v>210000000</v>
      </c>
      <c r="P31" s="61">
        <f t="shared" si="5"/>
        <v>4300000</v>
      </c>
      <c r="Q31" s="61">
        <f t="shared" si="5"/>
        <v>3900000</v>
      </c>
      <c r="R31" s="61">
        <f t="shared" si="5"/>
        <v>3800000</v>
      </c>
      <c r="S31" s="55">
        <f t="shared" si="5"/>
        <v>4000000</v>
      </c>
      <c r="AJ31">
        <v>3</v>
      </c>
    </row>
    <row r="32" spans="3:52" x14ac:dyDescent="0.2">
      <c r="C32" s="10">
        <v>8</v>
      </c>
      <c r="D32" s="61">
        <f t="shared" ref="D32:S32" si="6">D19*(5*20)*10^D20</f>
        <v>310000000</v>
      </c>
      <c r="E32" s="61" t="s">
        <v>33</v>
      </c>
      <c r="F32" s="61">
        <f t="shared" si="6"/>
        <v>290000000</v>
      </c>
      <c r="G32" s="61">
        <f t="shared" si="6"/>
        <v>440000000</v>
      </c>
      <c r="H32" s="61">
        <f t="shared" si="6"/>
        <v>10000000</v>
      </c>
      <c r="I32" s="61">
        <f t="shared" si="6"/>
        <v>7000000</v>
      </c>
      <c r="J32" s="61">
        <f t="shared" si="6"/>
        <v>9000000</v>
      </c>
      <c r="K32" s="61">
        <f t="shared" si="6"/>
        <v>12000000</v>
      </c>
      <c r="L32" s="61">
        <f t="shared" si="6"/>
        <v>170000000</v>
      </c>
      <c r="M32" s="61">
        <f t="shared" si="6"/>
        <v>250000000</v>
      </c>
      <c r="N32" s="61">
        <f t="shared" si="6"/>
        <v>240000000</v>
      </c>
      <c r="O32" s="61">
        <f t="shared" si="6"/>
        <v>180000000</v>
      </c>
      <c r="P32" s="61">
        <f t="shared" si="6"/>
        <v>1800000</v>
      </c>
      <c r="Q32" s="61">
        <f t="shared" si="6"/>
        <v>4400000</v>
      </c>
      <c r="R32" s="61">
        <f t="shared" si="6"/>
        <v>4200000</v>
      </c>
      <c r="S32" s="55">
        <f t="shared" si="6"/>
        <v>3500000</v>
      </c>
      <c r="AJ32">
        <v>6</v>
      </c>
    </row>
    <row r="33" spans="2:57" x14ac:dyDescent="0.2">
      <c r="AJ33">
        <v>7</v>
      </c>
    </row>
    <row r="34" spans="2:57" x14ac:dyDescent="0.2">
      <c r="AJ34">
        <v>8</v>
      </c>
    </row>
    <row r="38" spans="2:57" ht="16" x14ac:dyDescent="0.2">
      <c r="N38" s="62"/>
      <c r="O38" s="41" t="s">
        <v>40</v>
      </c>
      <c r="P38" s="37" t="s">
        <v>42</v>
      </c>
      <c r="Q38" s="41" t="s">
        <v>43</v>
      </c>
    </row>
    <row r="39" spans="2:57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7" ht="16" x14ac:dyDescent="0.2">
      <c r="B40" t="s">
        <v>29</v>
      </c>
      <c r="C40" t="str">
        <f>$D$24</f>
        <v>At1</v>
      </c>
      <c r="D40">
        <f>$C$26</f>
        <v>0</v>
      </c>
      <c r="E40">
        <f>D26</f>
        <v>2066666.6666666667</v>
      </c>
      <c r="F40">
        <f>(E41-E40)</f>
        <v>10933333.333333334</v>
      </c>
      <c r="G40">
        <f>((D41-D40)*(E41-E40))/2+(D41-D40)*E40</f>
        <v>7533333.333333334</v>
      </c>
      <c r="H40" t="s">
        <v>29</v>
      </c>
      <c r="I40" t="s">
        <v>31</v>
      </c>
      <c r="J40">
        <f>SUM(G40:G45)</f>
        <v>2535533333.3333335</v>
      </c>
      <c r="K40">
        <f>AVERAGE(J40:J43)</f>
        <v>2394033333.3333335</v>
      </c>
      <c r="M40" t="s">
        <v>31</v>
      </c>
      <c r="N40" s="42" t="s">
        <v>8</v>
      </c>
      <c r="O40" s="43">
        <f>MAX(E40:E46)</f>
        <v>360000000</v>
      </c>
      <c r="P40">
        <f>MAX(F40:F42)</f>
        <v>297000000</v>
      </c>
      <c r="Q40" s="42">
        <v>1</v>
      </c>
      <c r="S40" t="s">
        <v>29</v>
      </c>
      <c r="T40" t="s">
        <v>31</v>
      </c>
      <c r="U40">
        <f>SUM(G40:G45)</f>
        <v>2535533333.3333335</v>
      </c>
      <c r="V40">
        <f>AVERAGE(U40:U43)</f>
        <v>2394033333.3333335</v>
      </c>
      <c r="W40" t="s">
        <v>31</v>
      </c>
      <c r="X40">
        <f>P40</f>
        <v>297000000</v>
      </c>
      <c r="Y40">
        <f>AVERAGE(X40:X43)</f>
        <v>194666666.66666666</v>
      </c>
      <c r="Z40" t="s">
        <v>31</v>
      </c>
    </row>
    <row r="41" spans="2:57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13000000</v>
      </c>
      <c r="F41">
        <f>(E42-E41)</f>
        <v>297000000</v>
      </c>
      <c r="G41">
        <f>((D43-D41)*(E43-E41))/2+(D43-D41)*E41</f>
        <v>233000000</v>
      </c>
      <c r="H41" t="s">
        <v>29</v>
      </c>
      <c r="I41" t="s">
        <v>31</v>
      </c>
      <c r="J41" t="s">
        <v>33</v>
      </c>
      <c r="M41" t="s">
        <v>31</v>
      </c>
      <c r="N41" s="42" t="s">
        <v>9</v>
      </c>
      <c r="O41" s="43" t="s">
        <v>33</v>
      </c>
      <c r="P41" t="s">
        <v>33</v>
      </c>
      <c r="Q41" s="42">
        <v>1</v>
      </c>
      <c r="R41" s="42"/>
      <c r="S41" t="s">
        <v>29</v>
      </c>
      <c r="T41" t="s">
        <v>31</v>
      </c>
      <c r="U41" t="s">
        <v>33</v>
      </c>
      <c r="W41" t="s">
        <v>31</v>
      </c>
      <c r="X41" t="str">
        <f t="shared" ref="X41:X54" si="9">P41</f>
        <v>NA</v>
      </c>
      <c r="Z41" t="s">
        <v>32</v>
      </c>
      <c r="AI41" t="s">
        <v>28</v>
      </c>
      <c r="AJ41" t="s">
        <v>27</v>
      </c>
      <c r="AK41" t="s">
        <v>26</v>
      </c>
      <c r="AL41" t="s">
        <v>80</v>
      </c>
      <c r="AM41" t="s">
        <v>81</v>
      </c>
      <c r="AO41" t="s">
        <v>34</v>
      </c>
      <c r="AP41" t="s">
        <v>28</v>
      </c>
      <c r="AQ41" t="s">
        <v>6</v>
      </c>
      <c r="AR41" t="s">
        <v>82</v>
      </c>
      <c r="AS41" t="s">
        <v>35</v>
      </c>
      <c r="AT41" t="s">
        <v>83</v>
      </c>
      <c r="AU41" t="s">
        <v>81</v>
      </c>
      <c r="AV41" t="s">
        <v>35</v>
      </c>
      <c r="AW41" t="s">
        <v>84</v>
      </c>
      <c r="AY41" t="s">
        <v>6</v>
      </c>
      <c r="AZ41" t="s">
        <v>85</v>
      </c>
      <c r="BA41" t="s">
        <v>86</v>
      </c>
      <c r="BB41" t="s">
        <v>87</v>
      </c>
      <c r="BD41" t="s">
        <v>35</v>
      </c>
      <c r="BE41" t="s">
        <v>84</v>
      </c>
    </row>
    <row r="42" spans="2:57" ht="16" x14ac:dyDescent="0.2">
      <c r="B42" t="s">
        <v>29</v>
      </c>
      <c r="C42" t="str">
        <f t="shared" si="7"/>
        <v>At1</v>
      </c>
      <c r="D42">
        <v>2</v>
      </c>
      <c r="E42">
        <f t="shared" si="8"/>
        <v>310000000</v>
      </c>
      <c r="F42">
        <f>(E43-E42)</f>
        <v>-90000000</v>
      </c>
      <c r="G42">
        <f>((D44-D43)*(E44-E43))/2+(D44-D43)*E43</f>
        <v>810000000</v>
      </c>
      <c r="H42" t="s">
        <v>29</v>
      </c>
      <c r="I42" t="s">
        <v>31</v>
      </c>
      <c r="J42">
        <f>SUM(G54:G59)</f>
        <v>2673533333.333333</v>
      </c>
      <c r="M42" t="s">
        <v>31</v>
      </c>
      <c r="N42" s="42" t="s">
        <v>10</v>
      </c>
      <c r="O42" s="43">
        <f>MAX(E54:E60)</f>
        <v>390000000</v>
      </c>
      <c r="P42">
        <f>MAX(F54:F56)</f>
        <v>125000000</v>
      </c>
      <c r="Q42" s="42">
        <v>1</v>
      </c>
      <c r="R42" s="42"/>
      <c r="S42" t="s">
        <v>29</v>
      </c>
      <c r="T42" t="s">
        <v>31</v>
      </c>
      <c r="U42">
        <f>SUM(G54:G59)</f>
        <v>2673533333.333333</v>
      </c>
      <c r="W42" t="s">
        <v>31</v>
      </c>
      <c r="X42">
        <f t="shared" si="9"/>
        <v>125000000</v>
      </c>
      <c r="Z42" t="s">
        <v>36</v>
      </c>
      <c r="AA42">
        <f>LOG10(V48/V40)</f>
        <v>-6.5941648569097455E-2</v>
      </c>
      <c r="AB42">
        <f>AA42*2</f>
        <v>-0.13188329713819491</v>
      </c>
      <c r="AC42" s="44">
        <v>0.24199999999999999</v>
      </c>
      <c r="AD42">
        <f>LOG10(Y48/Y40)</f>
        <v>-3.7198673101049783E-4</v>
      </c>
      <c r="AE42">
        <f>AD42*2</f>
        <v>-7.4397346202099567E-4</v>
      </c>
      <c r="AF42" s="44">
        <v>0.998</v>
      </c>
      <c r="AI42" t="s">
        <v>31</v>
      </c>
      <c r="AJ42" t="s">
        <v>8</v>
      </c>
      <c r="AK42">
        <v>0</v>
      </c>
      <c r="AL42">
        <v>8.2666666666666675</v>
      </c>
      <c r="AM42">
        <v>100</v>
      </c>
      <c r="AO42">
        <v>99.792531120331944</v>
      </c>
      <c r="AP42" t="s">
        <v>31</v>
      </c>
      <c r="AQ42" t="s">
        <v>8</v>
      </c>
      <c r="AR42">
        <v>66.053606063492794</v>
      </c>
      <c r="AS42">
        <v>76.443930314820932</v>
      </c>
      <c r="AT42">
        <v>84.675834597855442</v>
      </c>
      <c r="AU42">
        <v>79.964144663176413</v>
      </c>
      <c r="AV42">
        <v>76.443930314820932</v>
      </c>
      <c r="AW42">
        <v>8.4138802546512839</v>
      </c>
      <c r="AY42" t="s">
        <v>155</v>
      </c>
      <c r="AZ42">
        <v>97.342570096508354</v>
      </c>
      <c r="BA42">
        <v>80.579197430212844</v>
      </c>
      <c r="BB42">
        <v>6.301651934226876</v>
      </c>
      <c r="BD42">
        <v>76.443930314820932</v>
      </c>
      <c r="BE42">
        <v>8.4138802546512839</v>
      </c>
    </row>
    <row r="43" spans="2:57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220000000</v>
      </c>
      <c r="G43">
        <f>((D44-D43)*(E44-E43))/2+(D44-D43)*E43</f>
        <v>810000000</v>
      </c>
      <c r="H43" t="s">
        <v>29</v>
      </c>
      <c r="I43" t="s">
        <v>31</v>
      </c>
      <c r="J43">
        <f>SUM(G61:G66)</f>
        <v>1973033333.3333335</v>
      </c>
      <c r="M43" t="s">
        <v>31</v>
      </c>
      <c r="N43" s="42" t="s">
        <v>11</v>
      </c>
      <c r="O43" s="43">
        <f>MAX(E61:E67)</f>
        <v>440000000</v>
      </c>
      <c r="P43">
        <f>MAX(F61:F63)</f>
        <v>162000000</v>
      </c>
      <c r="Q43" s="42">
        <v>1</v>
      </c>
      <c r="R43" s="42"/>
      <c r="S43" t="s">
        <v>29</v>
      </c>
      <c r="T43" t="s">
        <v>31</v>
      </c>
      <c r="U43">
        <f>SUM(G61:G66)</f>
        <v>1973033333.3333335</v>
      </c>
      <c r="W43" t="s">
        <v>31</v>
      </c>
      <c r="X43">
        <f t="shared" si="9"/>
        <v>162000000</v>
      </c>
      <c r="Z43" t="s">
        <v>37</v>
      </c>
      <c r="AA43">
        <f>LOG10(V52/V44)</f>
        <v>-0.49036827892859675</v>
      </c>
      <c r="AB43">
        <f>AA43*2</f>
        <v>-0.98073655785719349</v>
      </c>
      <c r="AC43" s="69" t="s">
        <v>156</v>
      </c>
      <c r="AD43">
        <f>LOG10(Y52/Y44)</f>
        <v>-0.81383679448452795</v>
      </c>
      <c r="AE43">
        <f>AD43*2</f>
        <v>-1.6276735889690559</v>
      </c>
      <c r="AF43" s="44" t="s">
        <v>157</v>
      </c>
      <c r="AG43" t="s">
        <v>158</v>
      </c>
      <c r="AI43" t="s">
        <v>31</v>
      </c>
      <c r="AJ43" t="s">
        <v>8</v>
      </c>
      <c r="AK43">
        <v>1</v>
      </c>
      <c r="AL43">
        <v>8</v>
      </c>
      <c r="AM43">
        <v>99.585062240663902</v>
      </c>
      <c r="AO43">
        <v>99.379307979836085</v>
      </c>
      <c r="AP43" t="s">
        <v>31</v>
      </c>
      <c r="AQ43" t="s">
        <v>9</v>
      </c>
      <c r="AR43">
        <v>82.307501912541284</v>
      </c>
      <c r="AT43">
        <v>100.92973044690393</v>
      </c>
      <c r="AU43">
        <v>95.313611074534734</v>
      </c>
      <c r="BD43">
        <v>20.898639781687422</v>
      </c>
      <c r="BE43">
        <v>1.7243411203149062</v>
      </c>
    </row>
    <row r="44" spans="2:57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320000000</v>
      </c>
      <c r="G44">
        <f>((D45-D44)*(E45-E44))/2+(D45-D44)*E44</f>
        <v>340000000</v>
      </c>
      <c r="H44" t="s">
        <v>29</v>
      </c>
      <c r="I44" t="s">
        <v>32</v>
      </c>
      <c r="J44">
        <f>SUM(G68:G73)</f>
        <v>91670000</v>
      </c>
      <c r="K44">
        <f>AVERAGE(J44:J47)</f>
        <v>109168375</v>
      </c>
      <c r="M44" t="s">
        <v>32</v>
      </c>
      <c r="N44" s="42" t="s">
        <v>12</v>
      </c>
      <c r="O44" s="43">
        <f>MAX(E68:E75)</f>
        <v>18000000</v>
      </c>
      <c r="P44">
        <f>MAX(F68:F70)</f>
        <v>17820000</v>
      </c>
      <c r="Q44" s="42">
        <v>1</v>
      </c>
      <c r="R44" s="42"/>
      <c r="S44" t="s">
        <v>29</v>
      </c>
      <c r="T44" t="s">
        <v>32</v>
      </c>
      <c r="U44">
        <f>SUM(G68:G73)</f>
        <v>91670000</v>
      </c>
      <c r="V44">
        <f>AVERAGE(U44:U47)</f>
        <v>109168375</v>
      </c>
      <c r="W44" t="s">
        <v>32</v>
      </c>
      <c r="X44">
        <f t="shared" si="9"/>
        <v>17820000</v>
      </c>
      <c r="Y44">
        <f>AVERAGE(X44:X47)</f>
        <v>11887750</v>
      </c>
      <c r="AI44" t="s">
        <v>31</v>
      </c>
      <c r="AJ44" t="s">
        <v>8</v>
      </c>
      <c r="AK44">
        <v>2</v>
      </c>
      <c r="AL44">
        <v>8</v>
      </c>
      <c r="AM44">
        <v>99.173553719008268</v>
      </c>
      <c r="AO44">
        <v>100.44514595821659</v>
      </c>
      <c r="AP44" t="s">
        <v>31</v>
      </c>
      <c r="AQ44" t="s">
        <v>10</v>
      </c>
      <c r="AR44">
        <v>84.1751255896163</v>
      </c>
      <c r="AT44">
        <v>102.79735412397895</v>
      </c>
      <c r="AU44">
        <v>97.0773129689331</v>
      </c>
      <c r="BD44">
        <v>80.579197430212844</v>
      </c>
      <c r="BE44">
        <v>6.301651934226876</v>
      </c>
    </row>
    <row r="45" spans="2:57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360000000</v>
      </c>
      <c r="G45">
        <f>((D46-D45)*(E46-E45))/2+(D46-D45)*E45</f>
        <v>335000000</v>
      </c>
      <c r="H45" t="s">
        <v>29</v>
      </c>
      <c r="I45" t="s">
        <v>32</v>
      </c>
      <c r="J45">
        <f>SUM(G75:G80)</f>
        <v>112980000</v>
      </c>
      <c r="M45" t="s">
        <v>32</v>
      </c>
      <c r="N45" s="42" t="s">
        <v>13</v>
      </c>
      <c r="O45" s="43">
        <f>MAX(E75:E81)</f>
        <v>16000000</v>
      </c>
      <c r="P45">
        <f>MAX(F75:F77)</f>
        <v>8880000</v>
      </c>
      <c r="Q45" s="42">
        <v>1</v>
      </c>
      <c r="R45" s="42"/>
      <c r="S45" t="s">
        <v>29</v>
      </c>
      <c r="T45" t="s">
        <v>32</v>
      </c>
      <c r="U45">
        <f>SUM(G75:G80)</f>
        <v>112980000</v>
      </c>
      <c r="W45" t="s">
        <v>32</v>
      </c>
      <c r="X45">
        <f t="shared" si="9"/>
        <v>8880000</v>
      </c>
      <c r="AI45" t="s">
        <v>31</v>
      </c>
      <c r="AJ45" t="s">
        <v>8</v>
      </c>
      <c r="AK45">
        <v>3</v>
      </c>
      <c r="AL45">
        <v>7.9</v>
      </c>
      <c r="AM45">
        <v>101.7167381974249</v>
      </c>
      <c r="AO45">
        <v>283.90557939914169</v>
      </c>
      <c r="AP45" t="s">
        <v>31</v>
      </c>
      <c r="AQ45" t="s">
        <v>11</v>
      </c>
      <c r="AR45">
        <v>73.23948769363335</v>
      </c>
      <c r="AT45">
        <v>91.861716227995998</v>
      </c>
      <c r="AU45">
        <v>86.750176131705615</v>
      </c>
    </row>
    <row r="46" spans="2:57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310000000</v>
      </c>
      <c r="H46" t="s">
        <v>29</v>
      </c>
      <c r="I46" t="s">
        <v>32</v>
      </c>
      <c r="J46">
        <f>SUM(G82:G87)</f>
        <v>110095000</v>
      </c>
      <c r="M46" t="s">
        <v>32</v>
      </c>
      <c r="N46" s="42" t="s">
        <v>14</v>
      </c>
      <c r="O46" s="43">
        <f>MAX(E82:E88)</f>
        <v>14000000</v>
      </c>
      <c r="P46">
        <f>MAX(F82:F84)</f>
        <v>7870000</v>
      </c>
      <c r="Q46" s="42">
        <v>1</v>
      </c>
      <c r="S46" t="s">
        <v>29</v>
      </c>
      <c r="T46" t="s">
        <v>32</v>
      </c>
      <c r="U46">
        <f>SUM(G82:G87)</f>
        <v>110095000</v>
      </c>
      <c r="W46" t="s">
        <v>32</v>
      </c>
      <c r="X46">
        <f t="shared" si="9"/>
        <v>7870000</v>
      </c>
      <c r="AI46" t="s">
        <v>31</v>
      </c>
      <c r="AJ46" t="s">
        <v>8</v>
      </c>
      <c r="AK46">
        <v>6</v>
      </c>
      <c r="AL46">
        <v>6.8</v>
      </c>
      <c r="AM46">
        <v>87.553648068669531</v>
      </c>
      <c r="AO46">
        <v>79.337168861920972</v>
      </c>
      <c r="AP46" t="s">
        <v>32</v>
      </c>
      <c r="AQ46" t="s">
        <v>12</v>
      </c>
      <c r="AR46">
        <v>18.622228534362648</v>
      </c>
      <c r="AS46">
        <v>20.898639781687422</v>
      </c>
      <c r="AT46">
        <v>37.244457068725296</v>
      </c>
      <c r="AU46">
        <v>35.172031868233169</v>
      </c>
      <c r="AV46">
        <v>20.898639781687422</v>
      </c>
      <c r="AW46">
        <v>1.7243411203149062</v>
      </c>
    </row>
    <row r="47" spans="2:57" ht="16" x14ac:dyDescent="0.2">
      <c r="B47" t="s">
        <v>29</v>
      </c>
      <c r="C47" t="str">
        <f>$E$24</f>
        <v>At2</v>
      </c>
      <c r="D47">
        <f>$C$26</f>
        <v>0</v>
      </c>
      <c r="E47">
        <f>E26</f>
        <v>2066666.6666666667</v>
      </c>
      <c r="F47">
        <f>(E48-E47)</f>
        <v>22933333.333333332</v>
      </c>
      <c r="G47">
        <f>((D48-D47)*(E48-E47))/2+(D48-D47)*E47</f>
        <v>13533333.333333332</v>
      </c>
      <c r="H47" t="s">
        <v>29</v>
      </c>
      <c r="I47" t="s">
        <v>32</v>
      </c>
      <c r="J47">
        <f>SUM(G89:G94)</f>
        <v>121928500</v>
      </c>
      <c r="M47" t="s">
        <v>32</v>
      </c>
      <c r="N47" s="42" t="s">
        <v>15</v>
      </c>
      <c r="O47" s="43">
        <f>MAX(E89:E95)</f>
        <v>15000000</v>
      </c>
      <c r="P47">
        <f>MAX(F89:F91)</f>
        <v>12981000</v>
      </c>
      <c r="Q47" s="42">
        <v>1</v>
      </c>
      <c r="S47" t="s">
        <v>29</v>
      </c>
      <c r="T47" t="s">
        <v>32</v>
      </c>
      <c r="U47">
        <f>SUM(G89:G94)</f>
        <v>121928500</v>
      </c>
      <c r="W47" t="s">
        <v>32</v>
      </c>
      <c r="X47">
        <f t="shared" si="9"/>
        <v>12981000</v>
      </c>
      <c r="AI47" t="s">
        <v>31</v>
      </c>
      <c r="AJ47" t="s">
        <v>8</v>
      </c>
      <c r="AK47">
        <v>7</v>
      </c>
      <c r="AL47">
        <v>5.5</v>
      </c>
      <c r="AM47">
        <v>71.120689655172413</v>
      </c>
      <c r="AO47">
        <v>71.086660617059891</v>
      </c>
      <c r="AP47" t="s">
        <v>32</v>
      </c>
      <c r="AQ47" t="s">
        <v>13</v>
      </c>
      <c r="AR47">
        <v>20.54458495017866</v>
      </c>
      <c r="AT47">
        <v>39.166813484541308</v>
      </c>
      <c r="AU47">
        <v>36.987420960747528</v>
      </c>
    </row>
    <row r="48" spans="2:57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25000000</v>
      </c>
      <c r="F48">
        <f>(E49-E48)</f>
        <v>145000000</v>
      </c>
      <c r="G48">
        <f>((D50-D48)*(E50-E48))/2+(D50-D48)*E48</f>
        <v>265000000</v>
      </c>
      <c r="H48" t="s">
        <v>30</v>
      </c>
      <c r="I48" t="s">
        <v>36</v>
      </c>
      <c r="J48">
        <f>SUM(G96:G101)</f>
        <v>2270533333.3333335</v>
      </c>
      <c r="K48">
        <f>AVERAGE(J48:J51)</f>
        <v>2056783333.3333333</v>
      </c>
      <c r="M48" t="s">
        <v>36</v>
      </c>
      <c r="N48" s="42" t="s">
        <v>16</v>
      </c>
      <c r="O48" s="43">
        <f>MAX(E96:E102)</f>
        <v>300000000</v>
      </c>
      <c r="P48">
        <f>MAX(F96:F98)</f>
        <v>157000000</v>
      </c>
      <c r="Q48" s="42">
        <v>1</v>
      </c>
      <c r="S48" t="s">
        <v>30</v>
      </c>
      <c r="T48" t="s">
        <v>36</v>
      </c>
      <c r="U48">
        <f>SUM(G96:G101)</f>
        <v>2270533333.3333335</v>
      </c>
      <c r="V48">
        <f>AVERAGE(U48:U51)</f>
        <v>2056783333.3333333</v>
      </c>
      <c r="W48" t="s">
        <v>36</v>
      </c>
      <c r="X48">
        <f t="shared" si="9"/>
        <v>157000000</v>
      </c>
      <c r="Y48">
        <f>AVERAGE(X48:X51)</f>
        <v>194500000</v>
      </c>
      <c r="AI48" t="s">
        <v>31</v>
      </c>
      <c r="AJ48" t="s">
        <v>8</v>
      </c>
      <c r="AK48">
        <v>8</v>
      </c>
      <c r="AL48">
        <v>5.4</v>
      </c>
      <c r="AM48">
        <v>71.052631578947384</v>
      </c>
      <c r="AP48" t="s">
        <v>32</v>
      </c>
      <c r="AQ48" t="s">
        <v>14</v>
      </c>
      <c r="AR48">
        <v>21.937306363432413</v>
      </c>
      <c r="AT48">
        <v>40.559534897795061</v>
      </c>
      <c r="AU48">
        <v>38.302645984437433</v>
      </c>
    </row>
    <row r="49" spans="2:49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170000000</v>
      </c>
      <c r="F49">
        <f>(E50-E49)</f>
        <v>70000000</v>
      </c>
      <c r="G49">
        <f>((D51-D50)*(E51-E50))/2+(D51-D50)*E50</f>
        <v>630000000</v>
      </c>
      <c r="H49" t="s">
        <v>30</v>
      </c>
      <c r="I49" t="s">
        <v>36</v>
      </c>
      <c r="J49">
        <f>SUM(G103:G108)</f>
        <v>1928033333.3333333</v>
      </c>
      <c r="M49" t="s">
        <v>36</v>
      </c>
      <c r="N49" s="42" t="s">
        <v>17</v>
      </c>
      <c r="O49" s="43">
        <f>MAX(E103:E109)</f>
        <v>250000000</v>
      </c>
      <c r="P49">
        <f>MAX(F103:F105)</f>
        <v>132000000</v>
      </c>
      <c r="Q49" s="42">
        <v>1</v>
      </c>
      <c r="S49" t="s">
        <v>30</v>
      </c>
      <c r="T49" t="s">
        <v>36</v>
      </c>
      <c r="U49">
        <f>SUM(G103:G108)</f>
        <v>1928033333.3333333</v>
      </c>
      <c r="W49" t="s">
        <v>36</v>
      </c>
      <c r="X49">
        <f t="shared" si="9"/>
        <v>132000000</v>
      </c>
      <c r="AI49" t="s">
        <v>31</v>
      </c>
      <c r="AJ49" t="s">
        <v>9</v>
      </c>
      <c r="AK49">
        <v>0</v>
      </c>
      <c r="AL49">
        <v>8.2666666666666675</v>
      </c>
      <c r="AM49">
        <v>100</v>
      </c>
      <c r="AO49">
        <v>101.65975103734441</v>
      </c>
      <c r="AP49" t="s">
        <v>32</v>
      </c>
      <c r="AQ49" t="s">
        <v>15</v>
      </c>
      <c r="AR49">
        <v>22.490439278775966</v>
      </c>
      <c r="AT49">
        <v>41.112667813138614</v>
      </c>
      <c r="AU49">
        <v>38.825000451571519</v>
      </c>
    </row>
    <row r="50" spans="2:49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240000000</v>
      </c>
      <c r="G50">
        <f>((D51-D50)*(E51-E50))/2+(D51-D50)*E50</f>
        <v>630000000</v>
      </c>
      <c r="H50" t="s">
        <v>30</v>
      </c>
      <c r="I50" t="s">
        <v>36</v>
      </c>
      <c r="J50">
        <f>SUM(G110:G115)</f>
        <v>1687533333.3333335</v>
      </c>
      <c r="M50" t="s">
        <v>36</v>
      </c>
      <c r="N50" s="42" t="s">
        <v>18</v>
      </c>
      <c r="O50" s="43">
        <f>MAX(E110:E116)</f>
        <v>340000000</v>
      </c>
      <c r="P50">
        <f>MAX(F110:F112)</f>
        <v>309000000</v>
      </c>
      <c r="Q50" s="42">
        <v>1</v>
      </c>
      <c r="S50" t="s">
        <v>30</v>
      </c>
      <c r="T50" t="s">
        <v>36</v>
      </c>
      <c r="U50">
        <f>SUM(G110:G115)</f>
        <v>1687533333.3333335</v>
      </c>
      <c r="W50" t="s">
        <v>36</v>
      </c>
      <c r="X50">
        <f t="shared" si="9"/>
        <v>309000000</v>
      </c>
      <c r="AI50" t="s">
        <v>31</v>
      </c>
      <c r="AJ50" t="s">
        <v>9</v>
      </c>
      <c r="AK50">
        <v>1</v>
      </c>
      <c r="AL50">
        <v>8.3000000000000007</v>
      </c>
      <c r="AM50">
        <v>103.31950207468881</v>
      </c>
      <c r="AO50">
        <v>101.24652789684853</v>
      </c>
      <c r="AP50" t="s">
        <v>89</v>
      </c>
      <c r="AQ50" t="s">
        <v>90</v>
      </c>
      <c r="AR50">
        <v>87.270024743060048</v>
      </c>
      <c r="AS50">
        <v>80.579197430212844</v>
      </c>
      <c r="AT50">
        <v>105.8922532774227</v>
      </c>
      <c r="AU50">
        <v>100</v>
      </c>
      <c r="AV50">
        <v>80.579197430212844</v>
      </c>
      <c r="AW50">
        <v>6.301651934226876</v>
      </c>
    </row>
    <row r="51" spans="2:49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180000000</v>
      </c>
      <c r="G51">
        <f>((D52-D51)*(E52-E51))/2+(D52-D51)*E51</f>
        <v>295000000</v>
      </c>
      <c r="H51" t="s">
        <v>30</v>
      </c>
      <c r="I51" t="s">
        <v>36</v>
      </c>
      <c r="J51">
        <f>SUM(G117:G122)</f>
        <v>2341033333.333333</v>
      </c>
      <c r="M51" t="s">
        <v>36</v>
      </c>
      <c r="N51" s="42" t="s">
        <v>19</v>
      </c>
      <c r="O51" s="43">
        <f>MAX(E117:E123)</f>
        <v>280000000</v>
      </c>
      <c r="P51">
        <f>MAX(F117:F119)</f>
        <v>180000000</v>
      </c>
      <c r="Q51" s="42">
        <v>1</v>
      </c>
      <c r="S51" t="s">
        <v>30</v>
      </c>
      <c r="T51" t="s">
        <v>36</v>
      </c>
      <c r="U51">
        <f>SUM(G117:G122)</f>
        <v>2341033333.333333</v>
      </c>
      <c r="W51" t="s">
        <v>36</v>
      </c>
      <c r="X51">
        <f t="shared" si="9"/>
        <v>180000000</v>
      </c>
      <c r="AI51" t="s">
        <v>31</v>
      </c>
      <c r="AJ51" t="s">
        <v>9</v>
      </c>
      <c r="AK51">
        <v>2</v>
      </c>
      <c r="AL51">
        <v>8</v>
      </c>
      <c r="AM51">
        <v>99.173553719008268</v>
      </c>
      <c r="AO51">
        <v>96.582485014010572</v>
      </c>
      <c r="AP51" t="s">
        <v>89</v>
      </c>
      <c r="AQ51" t="s">
        <v>91</v>
      </c>
      <c r="AR51">
        <v>77.787352175179876</v>
      </c>
      <c r="AT51">
        <v>96.409580709542524</v>
      </c>
      <c r="AU51">
        <v>91.0449798975975</v>
      </c>
    </row>
    <row r="52" spans="2:49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410000000</v>
      </c>
      <c r="G52" t="s">
        <v>33</v>
      </c>
      <c r="H52" t="s">
        <v>30</v>
      </c>
      <c r="I52" t="s">
        <v>37</v>
      </c>
      <c r="J52">
        <f>SUM(G124:G129)</f>
        <v>34950000</v>
      </c>
      <c r="K52">
        <f>AVERAGE(J52:J55)</f>
        <v>35296250</v>
      </c>
      <c r="M52" t="s">
        <v>37</v>
      </c>
      <c r="N52" s="42" t="s">
        <v>20</v>
      </c>
      <c r="O52" s="43">
        <f>MAX(E124:E130)</f>
        <v>4300000</v>
      </c>
      <c r="P52">
        <f>MAX(F124:F126)</f>
        <v>1600000</v>
      </c>
      <c r="Q52" s="42">
        <v>1</v>
      </c>
      <c r="S52" t="s">
        <v>30</v>
      </c>
      <c r="T52" t="s">
        <v>37</v>
      </c>
      <c r="U52">
        <f>SUM(G124:G129)</f>
        <v>34950000</v>
      </c>
      <c r="V52">
        <f>AVERAGE(U52:U55)</f>
        <v>35296250</v>
      </c>
      <c r="W52" t="s">
        <v>37</v>
      </c>
      <c r="X52">
        <f t="shared" si="9"/>
        <v>1600000</v>
      </c>
      <c r="Y52">
        <f>AVERAGE(X52:X55)</f>
        <v>1825000</v>
      </c>
      <c r="AI52" t="s">
        <v>31</v>
      </c>
      <c r="AJ52" t="s">
        <v>9</v>
      </c>
      <c r="AK52">
        <v>3</v>
      </c>
      <c r="AL52">
        <v>7.3</v>
      </c>
      <c r="AM52">
        <v>93.991416309012877</v>
      </c>
      <c r="AO52">
        <v>268.45493562231758</v>
      </c>
      <c r="AP52" t="s">
        <v>89</v>
      </c>
      <c r="AQ52" t="s">
        <v>92</v>
      </c>
      <c r="AR52">
        <v>73.199704067122752</v>
      </c>
      <c r="AT52">
        <v>91.8219326014854</v>
      </c>
      <c r="AU52">
        <v>86.712606219573914</v>
      </c>
    </row>
    <row r="53" spans="2:49" ht="16" x14ac:dyDescent="0.2">
      <c r="B53" t="s">
        <v>29</v>
      </c>
      <c r="C53" t="str">
        <f t="shared" si="10"/>
        <v>At2</v>
      </c>
      <c r="D53">
        <f>C$32</f>
        <v>8</v>
      </c>
      <c r="E53" t="str">
        <f t="shared" si="11"/>
        <v>NA</v>
      </c>
      <c r="H53" t="s">
        <v>30</v>
      </c>
      <c r="I53" t="s">
        <v>37</v>
      </c>
      <c r="J53">
        <f>SUM(G131:G136)</f>
        <v>33975000</v>
      </c>
      <c r="M53" t="s">
        <v>37</v>
      </c>
      <c r="N53" s="42" t="s">
        <v>21</v>
      </c>
      <c r="O53" s="43">
        <f>MAX(E131:E137)</f>
        <v>4400000</v>
      </c>
      <c r="P53">
        <f>MAX(F131:F133)</f>
        <v>1900000</v>
      </c>
      <c r="Q53" s="42">
        <v>1</v>
      </c>
      <c r="S53" t="s">
        <v>30</v>
      </c>
      <c r="T53" t="s">
        <v>37</v>
      </c>
      <c r="U53">
        <f>SUM(G131:G136)</f>
        <v>33975000</v>
      </c>
      <c r="W53" t="s">
        <v>37</v>
      </c>
      <c r="X53">
        <f t="shared" si="9"/>
        <v>1900000</v>
      </c>
      <c r="AI53" t="s">
        <v>31</v>
      </c>
      <c r="AJ53" t="s">
        <v>9</v>
      </c>
      <c r="AK53">
        <v>6</v>
      </c>
      <c r="AL53">
        <v>6.6</v>
      </c>
      <c r="AM53">
        <v>84.978540772532185</v>
      </c>
      <c r="AO53">
        <v>79.342718662128163</v>
      </c>
      <c r="AP53" t="s">
        <v>89</v>
      </c>
      <c r="AQ53" t="s">
        <v>93</v>
      </c>
      <c r="AR53">
        <v>84.059708735488698</v>
      </c>
      <c r="AT53">
        <v>102.68193726985135</v>
      </c>
      <c r="AU53">
        <v>96.968318353599699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2066666.6666666667</v>
      </c>
      <c r="F54">
        <f>(E55-E54)</f>
        <v>52933333.333333336</v>
      </c>
      <c r="G54">
        <f>((D55-D54)*(E55-E54))/2+(D55-D54)*E54</f>
        <v>28533333.333333336</v>
      </c>
      <c r="H54" t="s">
        <v>30</v>
      </c>
      <c r="I54" t="s">
        <v>37</v>
      </c>
      <c r="J54">
        <f>SUM(G138:G143)</f>
        <v>37050000</v>
      </c>
      <c r="M54" t="s">
        <v>37</v>
      </c>
      <c r="N54" s="42" t="s">
        <v>22</v>
      </c>
      <c r="O54" s="43">
        <f>MAX(E138:E144)</f>
        <v>4200000</v>
      </c>
      <c r="P54">
        <f>MAX(F138:F140)</f>
        <v>1800000</v>
      </c>
      <c r="Q54" s="42">
        <v>1</v>
      </c>
      <c r="S54" t="s">
        <v>30</v>
      </c>
      <c r="T54" t="s">
        <v>37</v>
      </c>
      <c r="U54">
        <f>SUM(G138:G143)</f>
        <v>37050000</v>
      </c>
      <c r="W54" t="s">
        <v>37</v>
      </c>
      <c r="X54">
        <f t="shared" si="9"/>
        <v>1800000</v>
      </c>
      <c r="AI54" t="s">
        <v>31</v>
      </c>
      <c r="AJ54" t="s">
        <v>9</v>
      </c>
      <c r="AK54">
        <v>7</v>
      </c>
      <c r="AL54">
        <v>5.7</v>
      </c>
      <c r="AM54">
        <v>73.706896551724142</v>
      </c>
      <c r="AO54">
        <v>70.406079854809434</v>
      </c>
      <c r="AP54" t="s">
        <v>147</v>
      </c>
      <c r="AQ54" t="s">
        <v>147</v>
      </c>
      <c r="AR54">
        <v>97.342570096508354</v>
      </c>
    </row>
    <row r="55" spans="2:49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55000000</v>
      </c>
      <c r="F55">
        <f>(E56-E55)</f>
        <v>125000000</v>
      </c>
      <c r="G55">
        <f>((D57-D55)*(E57-E55))/2+(D57-D55)*E55</f>
        <v>245000000</v>
      </c>
      <c r="H55" t="s">
        <v>30</v>
      </c>
      <c r="I55" t="s">
        <v>37</v>
      </c>
      <c r="J55">
        <f>SUM(G145:G150)</f>
        <v>35210000</v>
      </c>
      <c r="M55" t="s">
        <v>37</v>
      </c>
      <c r="N55" s="42" t="s">
        <v>23</v>
      </c>
      <c r="O55" s="43">
        <f>MAX(E145:E151)</f>
        <v>4100000</v>
      </c>
      <c r="P55">
        <f>MAX(F145:F147)</f>
        <v>2000000</v>
      </c>
      <c r="Q55" s="42">
        <v>1</v>
      </c>
      <c r="S55" t="s">
        <v>30</v>
      </c>
      <c r="T55" t="s">
        <v>37</v>
      </c>
      <c r="U55">
        <f>SUM(G145:G150)</f>
        <v>35210000</v>
      </c>
      <c r="W55" t="s">
        <v>37</v>
      </c>
      <c r="X55">
        <f>P55</f>
        <v>2000000</v>
      </c>
      <c r="AI55" t="s">
        <v>31</v>
      </c>
      <c r="AJ55" t="s">
        <v>9</v>
      </c>
      <c r="AK55">
        <v>8</v>
      </c>
      <c r="AL55">
        <v>5.0999999999999996</v>
      </c>
      <c r="AM55">
        <v>67.10526315789474</v>
      </c>
    </row>
    <row r="56" spans="2:49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180000000</v>
      </c>
      <c r="F56">
        <f>(E57-E56)</f>
        <v>10000000</v>
      </c>
      <c r="G56">
        <f>((D58-D57)*(E58-E57))/2+(D58-D57)*E57</f>
        <v>870000000</v>
      </c>
      <c r="N56" s="42"/>
      <c r="AI56" t="s">
        <v>31</v>
      </c>
      <c r="AJ56" t="s">
        <v>10</v>
      </c>
      <c r="AK56">
        <v>0</v>
      </c>
      <c r="AL56">
        <v>8.2666666666666675</v>
      </c>
      <c r="AM56">
        <v>100</v>
      </c>
      <c r="AO56">
        <v>99.792531120331944</v>
      </c>
      <c r="AQ56" t="s">
        <v>94</v>
      </c>
      <c r="AR56">
        <v>18.622228534362648</v>
      </c>
    </row>
    <row r="57" spans="2:49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190000000</v>
      </c>
      <c r="G57">
        <f>((D58-D57)*(E58-E57))/2+(D58-D57)*E57</f>
        <v>870000000</v>
      </c>
      <c r="N57" s="42"/>
      <c r="AI57" t="s">
        <v>31</v>
      </c>
      <c r="AJ57" t="s">
        <v>10</v>
      </c>
      <c r="AK57">
        <v>1</v>
      </c>
      <c r="AL57">
        <v>8</v>
      </c>
      <c r="AM57">
        <v>99.585062240663902</v>
      </c>
      <c r="AO57">
        <v>100.61897740132369</v>
      </c>
      <c r="AQ57" t="s">
        <v>95</v>
      </c>
      <c r="AR57">
        <v>105.8922532774227</v>
      </c>
    </row>
    <row r="58" spans="2:49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390000000</v>
      </c>
      <c r="G58">
        <f>((D59-D58)*(E59-E58))/2+(D59-D58)*E58</f>
        <v>355000000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2</v>
      </c>
      <c r="AL58">
        <v>8.1999999999999993</v>
      </c>
      <c r="AM58">
        <v>101.65289256198346</v>
      </c>
      <c r="AO58">
        <v>98.46593125953251</v>
      </c>
    </row>
    <row r="59" spans="2:49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320000000</v>
      </c>
      <c r="G59">
        <f>((D60-D59)*(E60-E59))/2+(D60-D59)*E59</f>
        <v>305000000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3</v>
      </c>
      <c r="AL59">
        <v>7.4</v>
      </c>
      <c r="AM59">
        <v>95.278969957081543</v>
      </c>
      <c r="AO59">
        <v>268.45493562231763</v>
      </c>
    </row>
    <row r="60" spans="2:49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290000000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6</v>
      </c>
      <c r="AL60">
        <v>6.5</v>
      </c>
      <c r="AM60">
        <v>83.690987124463518</v>
      </c>
      <c r="AO60">
        <v>77.405838389817973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2066666.6666666667</v>
      </c>
      <c r="F61">
        <f>(E62-E61)</f>
        <v>15933333.333333334</v>
      </c>
      <c r="G61">
        <f>((D62-D61)*(E62-E61))/2+(D62-D61)*E61</f>
        <v>10033333.333333334</v>
      </c>
      <c r="N61" s="42"/>
      <c r="AI61" t="s">
        <v>31</v>
      </c>
      <c r="AJ61" t="s">
        <v>10</v>
      </c>
      <c r="AK61">
        <v>7</v>
      </c>
      <c r="AL61">
        <v>5.5</v>
      </c>
      <c r="AM61">
        <v>71.120689655172413</v>
      </c>
      <c r="AO61">
        <v>71.086660617059891</v>
      </c>
    </row>
    <row r="62" spans="2:49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18000000</v>
      </c>
      <c r="F62">
        <f>(E63-E62)</f>
        <v>162000000</v>
      </c>
      <c r="G62">
        <f>((D64-D62)*(E64-E62))/2+(D64-D62)*E62</f>
        <v>98000000</v>
      </c>
      <c r="N62" s="42"/>
      <c r="AI62" t="s">
        <v>31</v>
      </c>
      <c r="AJ62" t="s">
        <v>10</v>
      </c>
      <c r="AK62">
        <v>8</v>
      </c>
      <c r="AL62">
        <v>5.4</v>
      </c>
      <c r="AM62">
        <v>71.052631578947384</v>
      </c>
    </row>
    <row r="63" spans="2:49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180000000</v>
      </c>
      <c r="F63">
        <f>(E64-E63)</f>
        <v>-100000000</v>
      </c>
      <c r="G63">
        <f>((D65-D64)*(E65-E64))/2+(D65-D64)*E64</f>
        <v>615000000</v>
      </c>
      <c r="N63" s="42"/>
      <c r="AI63" t="s">
        <v>31</v>
      </c>
      <c r="AJ63" t="s">
        <v>11</v>
      </c>
      <c r="AK63">
        <v>0</v>
      </c>
      <c r="AL63">
        <v>8.2666666666666675</v>
      </c>
      <c r="AM63">
        <v>100</v>
      </c>
      <c r="AO63">
        <v>99.792531120331944</v>
      </c>
    </row>
    <row r="64" spans="2:49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80000000</v>
      </c>
      <c r="G64">
        <f>((D65-D64)*(E65-E64))/2+(D65-D64)*E64</f>
        <v>615000000</v>
      </c>
      <c r="N64" s="42"/>
      <c r="AI64" t="s">
        <v>31</v>
      </c>
      <c r="AJ64" t="s">
        <v>11</v>
      </c>
      <c r="AK64">
        <v>1</v>
      </c>
      <c r="AL64">
        <v>8</v>
      </c>
      <c r="AM64">
        <v>99.585062240663902</v>
      </c>
      <c r="AO64">
        <v>100.61897740132369</v>
      </c>
    </row>
    <row r="65" spans="2:41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330000000</v>
      </c>
      <c r="G65">
        <f>((D66-D65)*(E66-E65))/2+(D66-D65)*E65</f>
        <v>290000000</v>
      </c>
      <c r="N65" s="42"/>
      <c r="AI65" t="s">
        <v>31</v>
      </c>
      <c r="AJ65" t="s">
        <v>11</v>
      </c>
      <c r="AK65">
        <v>2</v>
      </c>
      <c r="AL65">
        <v>8.1999999999999993</v>
      </c>
      <c r="AM65">
        <v>101.65289256198346</v>
      </c>
      <c r="AO65">
        <v>101.04103855566984</v>
      </c>
    </row>
    <row r="66" spans="2:41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250000000</v>
      </c>
      <c r="G66">
        <f>((D67-D66)*(E67-E66))/2+(D67-D66)*E66</f>
        <v>345000000</v>
      </c>
      <c r="N66" s="42"/>
      <c r="AI66" t="s">
        <v>31</v>
      </c>
      <c r="AJ66" t="s">
        <v>11</v>
      </c>
      <c r="AK66">
        <v>3</v>
      </c>
      <c r="AL66">
        <v>7.8</v>
      </c>
      <c r="AM66">
        <v>100.42918454935624</v>
      </c>
      <c r="AO66">
        <v>276.18025751072963</v>
      </c>
    </row>
    <row r="67" spans="2:41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440000000</v>
      </c>
      <c r="N67" s="42"/>
      <c r="AI67" t="s">
        <v>31</v>
      </c>
      <c r="AJ67" t="s">
        <v>11</v>
      </c>
      <c r="AK67">
        <v>6</v>
      </c>
      <c r="AL67">
        <v>6.5</v>
      </c>
      <c r="AM67">
        <v>83.690987124463518</v>
      </c>
      <c r="AO67">
        <v>78.052390113955894</v>
      </c>
    </row>
    <row r="68" spans="2:41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2800000</v>
      </c>
      <c r="F68">
        <f>(E69-E68)</f>
        <v>-2620000</v>
      </c>
      <c r="G68">
        <f>((D69-D68)*(E69-E68))/2+(D69-D68)*E68</f>
        <v>1490000</v>
      </c>
      <c r="N68" s="42"/>
      <c r="AI68" t="s">
        <v>31</v>
      </c>
      <c r="AJ68" t="s">
        <v>11</v>
      </c>
      <c r="AK68">
        <v>7</v>
      </c>
      <c r="AL68">
        <v>5.6</v>
      </c>
      <c r="AM68">
        <v>72.41379310344827</v>
      </c>
      <c r="AO68">
        <v>71.075317604355718</v>
      </c>
    </row>
    <row r="69" spans="2:41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180000</v>
      </c>
      <c r="F69">
        <f>(E70-E69)</f>
        <v>17820000</v>
      </c>
      <c r="G69">
        <f>((D71-D69)*(E71-E69))/2+(D71-D69)*E69</f>
        <v>11180000</v>
      </c>
      <c r="AI69" t="s">
        <v>31</v>
      </c>
      <c r="AJ69" t="s">
        <v>11</v>
      </c>
      <c r="AK69">
        <v>8</v>
      </c>
      <c r="AL69">
        <v>5.3</v>
      </c>
      <c r="AM69">
        <v>69.736842105263165</v>
      </c>
    </row>
    <row r="70" spans="2:41" x14ac:dyDescent="0.2">
      <c r="B70" t="s">
        <v>29</v>
      </c>
      <c r="C70" t="str">
        <f t="shared" si="16"/>
        <v>Ct1</v>
      </c>
      <c r="D70">
        <v>2</v>
      </c>
      <c r="E70">
        <f t="shared" si="17"/>
        <v>18000000</v>
      </c>
      <c r="F70">
        <f>(E71-E70)</f>
        <v>-7000000</v>
      </c>
      <c r="G70">
        <f>((D72-D71)*(E72-E71))/2+(D72-D71)*E71</f>
        <v>30300000</v>
      </c>
      <c r="AI70" t="s">
        <v>32</v>
      </c>
      <c r="AJ70" t="s">
        <v>12</v>
      </c>
      <c r="AK70">
        <v>0</v>
      </c>
      <c r="AL70">
        <v>8.2666666666666675</v>
      </c>
      <c r="AM70">
        <v>100</v>
      </c>
      <c r="AO70">
        <v>99.792531120331944</v>
      </c>
    </row>
    <row r="71" spans="2:41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11000000</v>
      </c>
      <c r="G71">
        <f>((D72-D71)*(E72-E71))/2+(D72-D71)*E71</f>
        <v>30300000</v>
      </c>
      <c r="AI71" t="s">
        <v>32</v>
      </c>
      <c r="AJ71" t="s">
        <v>12</v>
      </c>
      <c r="AK71">
        <v>1</v>
      </c>
      <c r="AL71">
        <v>8</v>
      </c>
      <c r="AM71">
        <v>99.585062240663902</v>
      </c>
      <c r="AO71">
        <v>98.13963855834848</v>
      </c>
    </row>
    <row r="72" spans="2:41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9200000</v>
      </c>
      <c r="G72">
        <f>((D73-D72)*(E73-E72))/2+(D73-D72)*E72</f>
        <v>9000000</v>
      </c>
      <c r="AI72" t="s">
        <v>32</v>
      </c>
      <c r="AJ72" t="s">
        <v>12</v>
      </c>
      <c r="AK72">
        <v>2</v>
      </c>
      <c r="AL72">
        <v>7.8</v>
      </c>
      <c r="AM72">
        <v>96.694214876033058</v>
      </c>
      <c r="AO72">
        <v>97.917922888660314</v>
      </c>
    </row>
    <row r="73" spans="2:41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8800000</v>
      </c>
      <c r="G73">
        <f>((D74-D73)*(E74-E73))/2+(D74-D73)*E73</f>
        <v>9400000</v>
      </c>
      <c r="AI73" t="s">
        <v>32</v>
      </c>
      <c r="AJ73" t="s">
        <v>12</v>
      </c>
      <c r="AK73">
        <v>3</v>
      </c>
      <c r="AL73">
        <v>7.7</v>
      </c>
      <c r="AM73">
        <v>99.141630901287556</v>
      </c>
      <c r="AO73">
        <v>295.49356223175965</v>
      </c>
    </row>
    <row r="74" spans="2:41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10000000</v>
      </c>
      <c r="AI74" t="s">
        <v>32</v>
      </c>
      <c r="AJ74" t="s">
        <v>12</v>
      </c>
      <c r="AK74">
        <v>6</v>
      </c>
      <c r="AL74">
        <v>7.6</v>
      </c>
      <c r="AM74">
        <v>97.85407725321889</v>
      </c>
      <c r="AO74">
        <v>96.125314488678413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2800000</v>
      </c>
      <c r="F75">
        <f>(E76-E75)</f>
        <v>-2680000</v>
      </c>
      <c r="G75">
        <f>((D76-D75)*(E76-E75))/2+(D76-D75)*E75</f>
        <v>1460000</v>
      </c>
      <c r="AI75" t="s">
        <v>32</v>
      </c>
      <c r="AJ75" t="s">
        <v>12</v>
      </c>
      <c r="AK75">
        <v>7</v>
      </c>
      <c r="AL75">
        <v>7.3</v>
      </c>
      <c r="AM75">
        <v>94.396551724137922</v>
      </c>
      <c r="AO75">
        <v>93.908802177858433</v>
      </c>
    </row>
    <row r="76" spans="2:41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120000</v>
      </c>
      <c r="F76">
        <f>(E77-E76)</f>
        <v>8880000</v>
      </c>
      <c r="G76">
        <f>((D78-D76)*(E78-E76))/2+(D78-D76)*E76</f>
        <v>11120000</v>
      </c>
      <c r="AI76" t="s">
        <v>32</v>
      </c>
      <c r="AJ76" t="s">
        <v>12</v>
      </c>
      <c r="AK76">
        <v>8</v>
      </c>
      <c r="AL76">
        <v>7.1</v>
      </c>
      <c r="AM76">
        <v>93.421052631578959</v>
      </c>
    </row>
    <row r="77" spans="2:41" x14ac:dyDescent="0.2">
      <c r="B77" t="s">
        <v>29</v>
      </c>
      <c r="C77" t="str">
        <f t="shared" si="18"/>
        <v>Ct2</v>
      </c>
      <c r="D77">
        <v>2</v>
      </c>
      <c r="E77">
        <f t="shared" si="19"/>
        <v>9000000</v>
      </c>
      <c r="F77">
        <f>(E78-E77)</f>
        <v>2000000</v>
      </c>
      <c r="G77">
        <f>((D79-D78)*(E79-E78))/2+(D79-D78)*E78</f>
        <v>40500000</v>
      </c>
      <c r="AI77" t="s">
        <v>32</v>
      </c>
      <c r="AJ77" t="s">
        <v>13</v>
      </c>
      <c r="AK77">
        <v>0</v>
      </c>
      <c r="AL77">
        <v>8.2666666666666675</v>
      </c>
      <c r="AM77">
        <v>100</v>
      </c>
      <c r="AO77">
        <v>99.170124481327804</v>
      </c>
    </row>
    <row r="78" spans="2:41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11000000</v>
      </c>
      <c r="G78">
        <f>((D79-D78)*(E79-E78))/2+(D79-D78)*E78</f>
        <v>40500000</v>
      </c>
      <c r="AI78" t="s">
        <v>32</v>
      </c>
      <c r="AJ78" t="s">
        <v>13</v>
      </c>
      <c r="AK78">
        <v>1</v>
      </c>
      <c r="AL78">
        <v>7.9</v>
      </c>
      <c r="AM78">
        <v>98.340248962655608</v>
      </c>
      <c r="AO78">
        <v>98.137066630088128</v>
      </c>
    </row>
    <row r="79" spans="2:41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16000000</v>
      </c>
      <c r="G79">
        <f>((D80-D79)*(E80-E79))/2+(D80-D79)*E79</f>
        <v>11950000</v>
      </c>
      <c r="AI79" t="s">
        <v>32</v>
      </c>
      <c r="AJ79" t="s">
        <v>13</v>
      </c>
      <c r="AK79">
        <v>2</v>
      </c>
      <c r="AL79">
        <v>7.9</v>
      </c>
      <c r="AM79">
        <v>97.933884297520663</v>
      </c>
      <c r="AO79">
        <v>98.537757599404102</v>
      </c>
    </row>
    <row r="80" spans="2:41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7900000</v>
      </c>
      <c r="G80">
        <f>((D81-D80)*(E81-E80))/2+(D81-D80)*E80</f>
        <v>7450000</v>
      </c>
      <c r="AI80" t="s">
        <v>32</v>
      </c>
      <c r="AJ80" t="s">
        <v>13</v>
      </c>
      <c r="AK80">
        <v>3</v>
      </c>
      <c r="AL80">
        <v>7.7</v>
      </c>
      <c r="AM80">
        <v>99.141630901287556</v>
      </c>
      <c r="AO80">
        <v>293.56223175965664</v>
      </c>
    </row>
    <row r="81" spans="2:41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7000000</v>
      </c>
      <c r="AI81" t="s">
        <v>32</v>
      </c>
      <c r="AJ81" t="s">
        <v>13</v>
      </c>
      <c r="AK81">
        <v>6</v>
      </c>
      <c r="AL81">
        <v>7.5</v>
      </c>
      <c r="AM81">
        <v>96.566523605150209</v>
      </c>
      <c r="AO81">
        <v>95.481537664644065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2800000</v>
      </c>
      <c r="F82">
        <f>(E83-E82)</f>
        <v>-2670000</v>
      </c>
      <c r="G82">
        <f>((D83-D82)*(E83-E82))/2+(D83-D82)*E82</f>
        <v>1465000</v>
      </c>
      <c r="AI82" t="s">
        <v>32</v>
      </c>
      <c r="AJ82" t="s">
        <v>13</v>
      </c>
      <c r="AK82">
        <v>7</v>
      </c>
      <c r="AL82">
        <v>7.3</v>
      </c>
      <c r="AM82">
        <v>94.396551724137922</v>
      </c>
      <c r="AO82">
        <v>94.566696914700543</v>
      </c>
    </row>
    <row r="83" spans="2:41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130000</v>
      </c>
      <c r="F83">
        <f>(E84-E83)</f>
        <v>7870000</v>
      </c>
      <c r="G83">
        <f>((D85-D83)*(E85-E83))/2+(D85-D83)*E83</f>
        <v>14130000</v>
      </c>
      <c r="AI83" t="s">
        <v>32</v>
      </c>
      <c r="AJ83" t="s">
        <v>13</v>
      </c>
      <c r="AK83">
        <v>8</v>
      </c>
      <c r="AL83">
        <v>7.2</v>
      </c>
      <c r="AM83">
        <v>94.736842105263179</v>
      </c>
    </row>
    <row r="84" spans="2:41" x14ac:dyDescent="0.2">
      <c r="B84" t="s">
        <v>29</v>
      </c>
      <c r="C84" t="str">
        <f t="shared" si="20"/>
        <v>Ct3</v>
      </c>
      <c r="D84">
        <v>2</v>
      </c>
      <c r="E84">
        <f t="shared" si="21"/>
        <v>8000000</v>
      </c>
      <c r="F84">
        <f>(E85-E84)</f>
        <v>6000000</v>
      </c>
      <c r="G84">
        <f>((D86-D85)*(E86-E85))/2+(D86-D85)*E85</f>
        <v>36000000</v>
      </c>
      <c r="AI84" t="s">
        <v>32</v>
      </c>
      <c r="AJ84" t="s">
        <v>14</v>
      </c>
      <c r="AK84">
        <v>0</v>
      </c>
      <c r="AL84">
        <v>8.2666666666666675</v>
      </c>
      <c r="AM84">
        <v>100</v>
      </c>
      <c r="AO84">
        <v>100.4149377593361</v>
      </c>
    </row>
    <row r="85" spans="2:41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14000000</v>
      </c>
      <c r="G85">
        <f>((D86-D85)*(E86-E85))/2+(D86-D85)*E85</f>
        <v>36000000</v>
      </c>
      <c r="AI85" t="s">
        <v>32</v>
      </c>
      <c r="AJ85" t="s">
        <v>14</v>
      </c>
      <c r="AK85">
        <v>1</v>
      </c>
      <c r="AL85">
        <v>8.1</v>
      </c>
      <c r="AM85">
        <v>100.8298755186722</v>
      </c>
      <c r="AO85">
        <v>98.76204519735262</v>
      </c>
    </row>
    <row r="86" spans="2:41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10000000</v>
      </c>
      <c r="G86">
        <f>((D87-D86)*(E87-E86))/2+(D87-D86)*E86</f>
        <v>11500000</v>
      </c>
      <c r="AI86" t="s">
        <v>32</v>
      </c>
      <c r="AJ86" t="s">
        <v>14</v>
      </c>
      <c r="AK86">
        <v>2</v>
      </c>
      <c r="AL86">
        <v>7.8</v>
      </c>
      <c r="AM86">
        <v>96.694214876033058</v>
      </c>
      <c r="AO86">
        <v>98.561699712694647</v>
      </c>
    </row>
    <row r="87" spans="2:41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13000000</v>
      </c>
      <c r="G87">
        <f>((D88-D87)*(E88-E87))/2+(D88-D87)*E87</f>
        <v>11000000</v>
      </c>
      <c r="AI87" t="s">
        <v>32</v>
      </c>
      <c r="AJ87" t="s">
        <v>14</v>
      </c>
      <c r="AK87">
        <v>3</v>
      </c>
      <c r="AL87">
        <v>7.8</v>
      </c>
      <c r="AM87">
        <v>100.42918454935624</v>
      </c>
      <c r="AO87">
        <v>295.49356223175965</v>
      </c>
    </row>
    <row r="88" spans="2:41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9000000</v>
      </c>
      <c r="AI88" t="s">
        <v>32</v>
      </c>
      <c r="AJ88" t="s">
        <v>14</v>
      </c>
      <c r="AK88">
        <v>6</v>
      </c>
      <c r="AL88">
        <v>7.5</v>
      </c>
      <c r="AM88">
        <v>96.566523605150209</v>
      </c>
      <c r="AO88">
        <v>94.188434216368194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2800000</v>
      </c>
      <c r="F89">
        <f>(E90-E89)</f>
        <v>-2781000</v>
      </c>
      <c r="G89">
        <f>((D90-D89)*(E90-E89))/2+(D90-D89)*E89</f>
        <v>1409500</v>
      </c>
      <c r="AI89" t="s">
        <v>32</v>
      </c>
      <c r="AJ89" t="s">
        <v>14</v>
      </c>
      <c r="AK89">
        <v>7</v>
      </c>
      <c r="AL89">
        <v>7.1</v>
      </c>
      <c r="AM89">
        <v>91.810344827586192</v>
      </c>
      <c r="AO89">
        <v>90.642014519056261</v>
      </c>
    </row>
    <row r="90" spans="2:41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19000</v>
      </c>
      <c r="F90">
        <f>(E91-E90)</f>
        <v>12981000</v>
      </c>
      <c r="G90">
        <f>((D92-D90)*(E92-E90))/2+(D92-D90)*E90</f>
        <v>15019000</v>
      </c>
      <c r="AI90" t="s">
        <v>32</v>
      </c>
      <c r="AJ90" t="s">
        <v>14</v>
      </c>
      <c r="AK90">
        <v>8</v>
      </c>
      <c r="AL90">
        <v>6.8</v>
      </c>
      <c r="AM90">
        <v>89.473684210526329</v>
      </c>
    </row>
    <row r="91" spans="2:41" x14ac:dyDescent="0.2">
      <c r="B91" t="s">
        <v>29</v>
      </c>
      <c r="C91" t="str">
        <f t="shared" si="22"/>
        <v>Ct4</v>
      </c>
      <c r="D91">
        <v>2</v>
      </c>
      <c r="E91">
        <f t="shared" si="23"/>
        <v>13000000</v>
      </c>
      <c r="F91">
        <f>(E92-E91)</f>
        <v>2000000</v>
      </c>
      <c r="G91">
        <f>((D93-D92)*(E93-E92))/2+(D93-D92)*E92</f>
        <v>42000000</v>
      </c>
      <c r="AI91" t="s">
        <v>32</v>
      </c>
      <c r="AJ91" t="s">
        <v>15</v>
      </c>
      <c r="AK91">
        <v>0</v>
      </c>
      <c r="AL91">
        <v>8.2666666666666675</v>
      </c>
      <c r="AM91">
        <v>100</v>
      </c>
      <c r="AO91">
        <v>99.792531120331944</v>
      </c>
    </row>
    <row r="92" spans="2:41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15000000</v>
      </c>
      <c r="G92">
        <f>((D93-D92)*(E93-E92))/2+(D93-D92)*E92</f>
        <v>42000000</v>
      </c>
      <c r="AI92" t="s">
        <v>32</v>
      </c>
      <c r="AJ92" t="s">
        <v>15</v>
      </c>
      <c r="AK92">
        <v>1</v>
      </c>
      <c r="AL92">
        <v>8</v>
      </c>
      <c r="AM92">
        <v>99.585062240663902</v>
      </c>
      <c r="AO92">
        <v>98.13963855834848</v>
      </c>
    </row>
    <row r="93" spans="2:41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13000000</v>
      </c>
      <c r="G93">
        <f>((D94-D93)*(E94-E93))/2+(D94-D93)*E93</f>
        <v>11000000</v>
      </c>
      <c r="AI93" t="s">
        <v>32</v>
      </c>
      <c r="AJ93" t="s">
        <v>15</v>
      </c>
      <c r="AK93">
        <v>2</v>
      </c>
      <c r="AL93">
        <v>7.8</v>
      </c>
      <c r="AM93">
        <v>96.694214876033058</v>
      </c>
      <c r="AO93">
        <v>97.917922888660314</v>
      </c>
    </row>
    <row r="94" spans="2:41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9000000</v>
      </c>
      <c r="G94">
        <f>((D95-D94)*(E95-E94))/2+(D95-D94)*E94</f>
        <v>10500000</v>
      </c>
      <c r="AI94" t="s">
        <v>32</v>
      </c>
      <c r="AJ94" t="s">
        <v>15</v>
      </c>
      <c r="AK94">
        <v>3</v>
      </c>
      <c r="AL94">
        <v>7.7</v>
      </c>
      <c r="AM94">
        <v>99.141630901287556</v>
      </c>
      <c r="AO94">
        <v>293.56223175965664</v>
      </c>
    </row>
    <row r="95" spans="2:41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12000000</v>
      </c>
      <c r="AI95" t="s">
        <v>32</v>
      </c>
      <c r="AJ95" t="s">
        <v>15</v>
      </c>
      <c r="AK95">
        <v>6</v>
      </c>
      <c r="AL95">
        <v>7.5</v>
      </c>
      <c r="AM95">
        <v>96.566523605150209</v>
      </c>
      <c r="AO95">
        <v>94.83498594050613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2066666.6666666667</v>
      </c>
      <c r="F96">
        <f>(E97-E96)</f>
        <v>20933333.333333332</v>
      </c>
      <c r="G96">
        <f>((D97-D96)*(E97-E96))/2+(D97-D96)*E96</f>
        <v>12533333.333333332</v>
      </c>
      <c r="AI96" t="s">
        <v>32</v>
      </c>
      <c r="AJ96" t="s">
        <v>15</v>
      </c>
      <c r="AK96">
        <v>7</v>
      </c>
      <c r="AL96">
        <v>7.2</v>
      </c>
      <c r="AM96">
        <v>93.103448275862064</v>
      </c>
      <c r="AO96">
        <v>93.262250453720512</v>
      </c>
    </row>
    <row r="97" spans="2:41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23000000</v>
      </c>
      <c r="F97">
        <f>(E98-E97)</f>
        <v>157000000</v>
      </c>
      <c r="G97">
        <f>((D99-D97)*(E99-E97))/2+(D99-D97)*E97</f>
        <v>253000000</v>
      </c>
      <c r="AI97" t="s">
        <v>32</v>
      </c>
      <c r="AJ97" t="s">
        <v>15</v>
      </c>
      <c r="AK97">
        <v>8</v>
      </c>
      <c r="AL97">
        <v>7.1</v>
      </c>
      <c r="AM97">
        <v>93.421052631578959</v>
      </c>
    </row>
    <row r="98" spans="2:41" x14ac:dyDescent="0.2">
      <c r="B98" t="s">
        <v>30</v>
      </c>
      <c r="C98" t="str">
        <f t="shared" si="24"/>
        <v>At(Ct)1</v>
      </c>
      <c r="D98">
        <v>2</v>
      </c>
      <c r="E98">
        <f t="shared" si="25"/>
        <v>180000000</v>
      </c>
      <c r="F98">
        <f>(E99-E98)</f>
        <v>50000000</v>
      </c>
      <c r="G98">
        <f>((D100-D99)*(E100-E99))/2+(D100-D99)*E99</f>
        <v>795000000</v>
      </c>
      <c r="AI98" t="s">
        <v>130</v>
      </c>
      <c r="AJ98" t="s">
        <v>90</v>
      </c>
      <c r="AK98">
        <v>0</v>
      </c>
      <c r="AL98">
        <v>8.2666666666666675</v>
      </c>
      <c r="AM98">
        <v>100</v>
      </c>
      <c r="AO98">
        <v>99.792531120331944</v>
      </c>
    </row>
    <row r="99" spans="2:41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230000000</v>
      </c>
      <c r="G99">
        <f>((D100-D99)*(E100-E99))/2+(D100-D99)*E99</f>
        <v>795000000</v>
      </c>
      <c r="AI99" t="s">
        <v>130</v>
      </c>
      <c r="AJ99" t="s">
        <v>90</v>
      </c>
      <c r="AK99">
        <v>1</v>
      </c>
      <c r="AL99">
        <v>8</v>
      </c>
      <c r="AM99">
        <v>99.585062240663902</v>
      </c>
      <c r="AO99">
        <v>98.759473269092283</v>
      </c>
    </row>
    <row r="100" spans="2:41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300000000</v>
      </c>
      <c r="G100">
        <f>((D101-D100)*(E101-E100))/2+(D101-D100)*E100</f>
        <v>240000000</v>
      </c>
      <c r="AI100" t="s">
        <v>130</v>
      </c>
      <c r="AJ100" t="s">
        <v>90</v>
      </c>
      <c r="AK100">
        <v>2</v>
      </c>
      <c r="AL100">
        <v>7.9</v>
      </c>
      <c r="AM100">
        <v>97.933884297520663</v>
      </c>
      <c r="AO100">
        <v>98.537757599404102</v>
      </c>
    </row>
    <row r="101" spans="2:41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180000000</v>
      </c>
      <c r="G101">
        <f>((D102-D101)*(E102-E101))/2+(D102-D101)*E101</f>
        <v>175000000</v>
      </c>
      <c r="AI101" t="s">
        <v>130</v>
      </c>
      <c r="AJ101" t="s">
        <v>90</v>
      </c>
      <c r="AK101">
        <v>3</v>
      </c>
      <c r="AL101">
        <v>7.7</v>
      </c>
      <c r="AM101">
        <v>99.141630901287556</v>
      </c>
      <c r="AO101">
        <v>270.38626609442059</v>
      </c>
    </row>
    <row r="102" spans="2:41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170000000</v>
      </c>
      <c r="AI102" t="s">
        <v>130</v>
      </c>
      <c r="AJ102" t="s">
        <v>90</v>
      </c>
      <c r="AK102">
        <v>6</v>
      </c>
      <c r="AL102">
        <v>6.3</v>
      </c>
      <c r="AM102">
        <v>81.115879828326172</v>
      </c>
      <c r="AO102">
        <v>75.471733017611371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2066666.6666666667</v>
      </c>
      <c r="F103">
        <f>(E104-E103)</f>
        <v>25933333.333333332</v>
      </c>
      <c r="G103">
        <f>((D104-D103)*(E104-E103))/2+(D104-D103)*E103</f>
        <v>15033333.333333332</v>
      </c>
      <c r="AI103" t="s">
        <v>130</v>
      </c>
      <c r="AJ103" t="s">
        <v>90</v>
      </c>
      <c r="AK103">
        <v>7</v>
      </c>
      <c r="AL103">
        <v>5.4</v>
      </c>
      <c r="AM103">
        <v>69.827586206896555</v>
      </c>
      <c r="AO103">
        <v>69.78221415607986</v>
      </c>
    </row>
    <row r="104" spans="2:41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28000000</v>
      </c>
      <c r="F104">
        <f>(E105-E104)</f>
        <v>132000000</v>
      </c>
      <c r="G104">
        <f>((D106-D104)*(E106-E104))/2+(D106-D104)*E104</f>
        <v>268000000</v>
      </c>
      <c r="AI104" t="s">
        <v>130</v>
      </c>
      <c r="AJ104" t="s">
        <v>90</v>
      </c>
      <c r="AK104">
        <v>8</v>
      </c>
      <c r="AL104">
        <v>5.3</v>
      </c>
      <c r="AM104">
        <v>69.736842105263165</v>
      </c>
    </row>
    <row r="105" spans="2:41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160000000</v>
      </c>
      <c r="F105">
        <f>(E106-E105)</f>
        <v>80000000</v>
      </c>
      <c r="G105">
        <f>((D107-D106)*(E107-E106))/2+(D107-D106)*E106</f>
        <v>630000000</v>
      </c>
      <c r="AI105" t="s">
        <v>130</v>
      </c>
      <c r="AJ105" t="s">
        <v>91</v>
      </c>
      <c r="AK105">
        <v>0</v>
      </c>
      <c r="AL105">
        <v>8.2666666666666675</v>
      </c>
      <c r="AM105">
        <v>100</v>
      </c>
      <c r="AO105">
        <v>102.28215767634856</v>
      </c>
    </row>
    <row r="106" spans="2:41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240000000</v>
      </c>
      <c r="G106">
        <f>((D107-D106)*(E107-E106))/2+(D107-D106)*E106</f>
        <v>630000000</v>
      </c>
      <c r="AI106" t="s">
        <v>130</v>
      </c>
      <c r="AJ106" t="s">
        <v>91</v>
      </c>
      <c r="AK106">
        <v>1</v>
      </c>
      <c r="AL106">
        <v>8.4</v>
      </c>
      <c r="AM106">
        <v>104.56431535269711</v>
      </c>
      <c r="AO106">
        <v>101.24909982510889</v>
      </c>
    </row>
    <row r="107" spans="2:41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180000000</v>
      </c>
      <c r="G107">
        <f>((D108-D107)*(E108-E107))/2+(D108-D107)*E107</f>
        <v>175000000</v>
      </c>
      <c r="AI107" t="s">
        <v>130</v>
      </c>
      <c r="AJ107" t="s">
        <v>91</v>
      </c>
      <c r="AK107">
        <v>2</v>
      </c>
      <c r="AL107">
        <v>7.9</v>
      </c>
      <c r="AM107">
        <v>97.933884297520663</v>
      </c>
      <c r="AO107">
        <v>98.537757599404102</v>
      </c>
    </row>
    <row r="108" spans="2:41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170000000</v>
      </c>
      <c r="G108">
        <f>((D109-D108)*(E109-E108))/2+(D109-D108)*E108</f>
        <v>210000000</v>
      </c>
      <c r="AI108" t="s">
        <v>130</v>
      </c>
      <c r="AJ108" t="s">
        <v>91</v>
      </c>
      <c r="AK108">
        <v>3</v>
      </c>
      <c r="AL108">
        <v>7.7</v>
      </c>
      <c r="AM108">
        <v>99.141630901287556</v>
      </c>
      <c r="AO108">
        <v>272.3175965665236</v>
      </c>
    </row>
    <row r="109" spans="2:41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250000000</v>
      </c>
      <c r="AI109" t="s">
        <v>130</v>
      </c>
      <c r="AJ109" t="s">
        <v>91</v>
      </c>
      <c r="AK109">
        <v>6</v>
      </c>
      <c r="AL109">
        <v>6.4</v>
      </c>
      <c r="AM109">
        <v>82.403433476394852</v>
      </c>
      <c r="AO109">
        <v>77.408613289921561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2066666.6666666667</v>
      </c>
      <c r="F110">
        <f>(E111-E110)</f>
        <v>28933333.333333332</v>
      </c>
      <c r="G110">
        <f>((D111-D110)*(E111-E110))/2+(D111-D110)*E110</f>
        <v>16533333.333333332</v>
      </c>
      <c r="AI110" t="s">
        <v>130</v>
      </c>
      <c r="AJ110" t="s">
        <v>91</v>
      </c>
      <c r="AK110">
        <v>7</v>
      </c>
      <c r="AL110">
        <v>5.6</v>
      </c>
      <c r="AM110">
        <v>72.41379310344827</v>
      </c>
      <c r="AO110">
        <v>70.417422867513608</v>
      </c>
    </row>
    <row r="111" spans="2:41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31000000</v>
      </c>
      <c r="F111">
        <f>(E112-E111)</f>
        <v>309000000</v>
      </c>
      <c r="G111">
        <f>((D113-D111)*(E113-E111))/2+(D113-D111)*E111</f>
        <v>221000000</v>
      </c>
      <c r="AI111" t="s">
        <v>130</v>
      </c>
      <c r="AJ111" t="s">
        <v>91</v>
      </c>
      <c r="AK111">
        <v>8</v>
      </c>
      <c r="AL111">
        <v>5.2</v>
      </c>
      <c r="AM111">
        <v>68.421052631578959</v>
      </c>
    </row>
    <row r="112" spans="2:41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340000000</v>
      </c>
      <c r="F112">
        <f>(E113-E112)</f>
        <v>-150000000</v>
      </c>
      <c r="G112">
        <f>((D114-D113)*(E114-E113))/2+(D114-D113)*E113</f>
        <v>525000000</v>
      </c>
      <c r="AI112" t="s">
        <v>130</v>
      </c>
      <c r="AJ112" t="s">
        <v>92</v>
      </c>
      <c r="AK112">
        <v>0</v>
      </c>
      <c r="AL112">
        <v>8.2666666666666675</v>
      </c>
      <c r="AM112">
        <v>100</v>
      </c>
      <c r="AO112">
        <v>99.792531120331944</v>
      </c>
    </row>
    <row r="113" spans="2:41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190000000</v>
      </c>
      <c r="G113">
        <f>((D114-D113)*(E114-E113))/2+(D114-D113)*E113</f>
        <v>525000000</v>
      </c>
      <c r="AI113" t="s">
        <v>130</v>
      </c>
      <c r="AJ113" t="s">
        <v>92</v>
      </c>
      <c r="AK113">
        <v>1</v>
      </c>
      <c r="AL113">
        <v>8</v>
      </c>
      <c r="AM113">
        <v>99.585062240663902</v>
      </c>
      <c r="AO113">
        <v>99.379307979836085</v>
      </c>
    </row>
    <row r="114" spans="2:41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160000000</v>
      </c>
      <c r="G114">
        <f>((D115-D114)*(E115-E114))/2+(D115-D114)*E114</f>
        <v>180000000</v>
      </c>
      <c r="AI114" t="s">
        <v>130</v>
      </c>
      <c r="AJ114" t="s">
        <v>92</v>
      </c>
      <c r="AK114">
        <v>2</v>
      </c>
      <c r="AL114">
        <v>8</v>
      </c>
      <c r="AM114">
        <v>99.173553719008268</v>
      </c>
      <c r="AO114">
        <v>99.157592310147919</v>
      </c>
    </row>
    <row r="115" spans="2:41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200000000</v>
      </c>
      <c r="G115">
        <f>((D116-D115)*(E116-E115))/2+(D116-D115)*E115</f>
        <v>220000000</v>
      </c>
      <c r="AI115" t="s">
        <v>130</v>
      </c>
      <c r="AJ115" t="s">
        <v>92</v>
      </c>
      <c r="AK115">
        <v>3</v>
      </c>
      <c r="AL115">
        <v>7.7</v>
      </c>
      <c r="AM115">
        <v>99.141630901287556</v>
      </c>
      <c r="AO115">
        <v>283.90557939914163</v>
      </c>
    </row>
    <row r="116" spans="2:41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240000000</v>
      </c>
      <c r="AI116" t="s">
        <v>130</v>
      </c>
      <c r="AJ116" t="s">
        <v>92</v>
      </c>
      <c r="AK116">
        <v>6</v>
      </c>
      <c r="AL116">
        <v>7</v>
      </c>
      <c r="AM116">
        <v>90.128755364806864</v>
      </c>
      <c r="AO116">
        <v>78.038515613437909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2066666.6666666667</v>
      </c>
      <c r="F117">
        <f>(E118-E117)</f>
        <v>27933333.333333332</v>
      </c>
      <c r="G117">
        <f>((D118-D117)*(E118-E117))/2+(D118-D117)*E117</f>
        <v>16033333.333333332</v>
      </c>
      <c r="AI117" t="s">
        <v>130</v>
      </c>
      <c r="AJ117" t="s">
        <v>92</v>
      </c>
      <c r="AK117">
        <v>7</v>
      </c>
      <c r="AL117">
        <v>5.0999999999999996</v>
      </c>
      <c r="AM117">
        <v>65.948275862068968</v>
      </c>
      <c r="AO117">
        <v>66.526769509981847</v>
      </c>
    </row>
    <row r="118" spans="2:41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30000000</v>
      </c>
      <c r="F118">
        <f>(E119-E118)</f>
        <v>180000000</v>
      </c>
      <c r="G118">
        <f>((D120-D118)*(E120-E118))/2+(D120-D118)*E118</f>
        <v>310000000</v>
      </c>
      <c r="AI118" t="s">
        <v>130</v>
      </c>
      <c r="AJ118" t="s">
        <v>92</v>
      </c>
      <c r="AK118">
        <v>8</v>
      </c>
      <c r="AL118">
        <v>5.0999999999999996</v>
      </c>
      <c r="AM118">
        <v>67.10526315789474</v>
      </c>
    </row>
    <row r="119" spans="2:41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210000000</v>
      </c>
      <c r="F119">
        <f>(E120-E119)</f>
        <v>70000000</v>
      </c>
      <c r="G119">
        <f>((D121-D120)*(E121-E120))/2+(D121-D120)*E120</f>
        <v>795000000</v>
      </c>
      <c r="AI119" t="s">
        <v>130</v>
      </c>
      <c r="AJ119" t="s">
        <v>93</v>
      </c>
      <c r="AK119">
        <v>0</v>
      </c>
      <c r="AL119">
        <v>8.2666666666666675</v>
      </c>
      <c r="AM119">
        <v>100</v>
      </c>
      <c r="AO119">
        <v>99.792531120331944</v>
      </c>
    </row>
    <row r="120" spans="2:41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280000000</v>
      </c>
      <c r="G120">
        <f>((D121-D120)*(E121-E120))/2+(D121-D120)*E120</f>
        <v>795000000</v>
      </c>
      <c r="AI120" t="s">
        <v>130</v>
      </c>
      <c r="AJ120" t="s">
        <v>93</v>
      </c>
      <c r="AK120">
        <v>1</v>
      </c>
      <c r="AL120">
        <v>8</v>
      </c>
      <c r="AM120">
        <v>99.585062240663902</v>
      </c>
      <c r="AO120">
        <v>98.759473269092283</v>
      </c>
    </row>
    <row r="121" spans="2:41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250000000</v>
      </c>
      <c r="G121">
        <f>((D122-D121)*(E122-E121))/2+(D122-D121)*E121</f>
        <v>230000000</v>
      </c>
      <c r="AI121" t="s">
        <v>130</v>
      </c>
      <c r="AJ121" t="s">
        <v>93</v>
      </c>
      <c r="AK121">
        <v>2</v>
      </c>
      <c r="AL121">
        <v>7.9</v>
      </c>
      <c r="AM121">
        <v>97.933884297520663</v>
      </c>
      <c r="AO121">
        <v>97.893980775369783</v>
      </c>
    </row>
    <row r="122" spans="2:41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210000000</v>
      </c>
      <c r="G122">
        <f>((D123-D122)*(E123-E122))/2+(D123-D122)*E122</f>
        <v>195000000</v>
      </c>
      <c r="AI122" t="s">
        <v>130</v>
      </c>
      <c r="AJ122" t="s">
        <v>93</v>
      </c>
      <c r="AK122">
        <v>3</v>
      </c>
      <c r="AL122">
        <v>7.6</v>
      </c>
      <c r="AM122">
        <v>97.85407725321889</v>
      </c>
      <c r="AO122">
        <v>272.31759656652366</v>
      </c>
    </row>
    <row r="123" spans="2:41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180000000</v>
      </c>
      <c r="AI123" t="s">
        <v>130</v>
      </c>
      <c r="AJ123" t="s">
        <v>93</v>
      </c>
      <c r="AK123">
        <v>6</v>
      </c>
      <c r="AL123">
        <v>6.5</v>
      </c>
      <c r="AM123">
        <v>83.690987124463518</v>
      </c>
      <c r="AO123">
        <v>77.405838389817973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2800000</v>
      </c>
      <c r="F124">
        <f>(E125-E124)</f>
        <v>-400000</v>
      </c>
      <c r="G124">
        <f>((D125-D124)*(E125-E124))/2+(D125-D124)*E124</f>
        <v>2600000</v>
      </c>
      <c r="AI124" t="s">
        <v>130</v>
      </c>
      <c r="AJ124" t="s">
        <v>93</v>
      </c>
      <c r="AK124">
        <v>7</v>
      </c>
      <c r="AL124">
        <v>5.5</v>
      </c>
      <c r="AM124">
        <v>71.120689655172413</v>
      </c>
      <c r="AO124">
        <v>69.770871143375686</v>
      </c>
    </row>
    <row r="125" spans="2:41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2400000</v>
      </c>
      <c r="F125">
        <f>(E126-E125)</f>
        <v>-700000</v>
      </c>
      <c r="G125">
        <f>((D127-D125)*(E127-E125))/2+(D127-D125)*E125</f>
        <v>5700000</v>
      </c>
      <c r="AI125" t="s">
        <v>130</v>
      </c>
      <c r="AJ125" t="s">
        <v>93</v>
      </c>
      <c r="AK125">
        <v>8</v>
      </c>
      <c r="AL125">
        <v>5.2</v>
      </c>
      <c r="AM125">
        <v>68.421052631578959</v>
      </c>
    </row>
    <row r="126" spans="2:41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1700000</v>
      </c>
      <c r="F126">
        <f>(E127-E126)</f>
        <v>1600000</v>
      </c>
      <c r="G126">
        <f>((D128-D127)*(E128-E127))/2+(D128-D127)*E127</f>
        <v>9900000</v>
      </c>
      <c r="AI126" t="s">
        <v>136</v>
      </c>
      <c r="AJ126" t="s">
        <v>96</v>
      </c>
      <c r="AK126">
        <v>0</v>
      </c>
      <c r="AL126">
        <v>8.2666666666666675</v>
      </c>
      <c r="AM126">
        <v>100</v>
      </c>
      <c r="AO126">
        <v>100</v>
      </c>
    </row>
    <row r="127" spans="2:41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3300000</v>
      </c>
      <c r="G127">
        <f>((D128-D127)*(E128-E127))/2+(D128-D127)*E127</f>
        <v>9900000</v>
      </c>
      <c r="AI127" t="s">
        <v>136</v>
      </c>
      <c r="AJ127" t="s">
        <v>96</v>
      </c>
      <c r="AK127">
        <v>1</v>
      </c>
      <c r="AL127">
        <v>8.0333333333333332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3300000</v>
      </c>
      <c r="G128">
        <f>((D129-D128)*(E129-E128))/2+(D129-D128)*E128</f>
        <v>3800000</v>
      </c>
      <c r="AI128" t="s">
        <v>136</v>
      </c>
      <c r="AJ128" t="s">
        <v>96</v>
      </c>
      <c r="AK128">
        <v>2</v>
      </c>
      <c r="AL128">
        <v>8.0666666666666664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4300000</v>
      </c>
      <c r="G129">
        <f>((D130-D129)*(E130-E129))/2+(D130-D129)*E129</f>
        <v>3050000</v>
      </c>
      <c r="AI129" t="s">
        <v>136</v>
      </c>
      <c r="AJ129" t="s">
        <v>96</v>
      </c>
      <c r="AK129">
        <v>3</v>
      </c>
      <c r="AL129">
        <v>7.7666666666666666</v>
      </c>
      <c r="AM129">
        <v>100</v>
      </c>
      <c r="AO129">
        <v>300</v>
      </c>
    </row>
    <row r="130" spans="2:41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1800000</v>
      </c>
      <c r="AI130" t="s">
        <v>136</v>
      </c>
      <c r="AJ130" t="s">
        <v>96</v>
      </c>
      <c r="AK130">
        <v>6</v>
      </c>
      <c r="AL130">
        <v>7.7666666666666666</v>
      </c>
      <c r="AM130">
        <v>100</v>
      </c>
      <c r="AO130">
        <v>100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2800000</v>
      </c>
      <c r="F131">
        <f>(E132-E131)</f>
        <v>-2350000</v>
      </c>
      <c r="G131">
        <f>((D132-D131)*(E132-E131))/2+(D132-D131)*E131</f>
        <v>1625000</v>
      </c>
      <c r="AI131" t="s">
        <v>136</v>
      </c>
      <c r="AJ131" t="s">
        <v>96</v>
      </c>
      <c r="AK131">
        <v>7</v>
      </c>
      <c r="AL131">
        <v>7.7333333333333334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450000</v>
      </c>
      <c r="F132">
        <f>(E133-E132)</f>
        <v>1650000</v>
      </c>
      <c r="G132">
        <f>((D134-D132)*(E134-E132))/2+(D134-D132)*E132</f>
        <v>4450000</v>
      </c>
      <c r="AI132" t="s">
        <v>136</v>
      </c>
      <c r="AJ132" t="s">
        <v>96</v>
      </c>
      <c r="AK132">
        <v>8</v>
      </c>
      <c r="AL132">
        <v>7.5999999999999988</v>
      </c>
      <c r="AM132">
        <v>100</v>
      </c>
    </row>
    <row r="133" spans="2:41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2100000</v>
      </c>
      <c r="F133">
        <f>(E134-E133)</f>
        <v>1900000</v>
      </c>
      <c r="G133">
        <f>((D135-D134)*(E135-E134))/2+(D135-D134)*E134</f>
        <v>10200000</v>
      </c>
    </row>
    <row r="134" spans="2:41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4000000</v>
      </c>
      <c r="G134">
        <f>((D135-D134)*(E135-E134))/2+(D135-D134)*E134</f>
        <v>10200000</v>
      </c>
    </row>
    <row r="135" spans="2:41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2800000</v>
      </c>
      <c r="G135">
        <f>((D136-D135)*(E136-E135))/2+(D136-D135)*E135</f>
        <v>3350000</v>
      </c>
    </row>
    <row r="136" spans="2:41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3900000</v>
      </c>
      <c r="G136">
        <f>((D137-D136)*(E137-E136))/2+(D137-D136)*E136</f>
        <v>4150000</v>
      </c>
    </row>
    <row r="137" spans="2:41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4400000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2800000</v>
      </c>
      <c r="F138">
        <f>(E139-E138)</f>
        <v>-2400000</v>
      </c>
      <c r="G138">
        <f>((D139-D138)*(E139-E138))/2+(D139-D138)*E138</f>
        <v>1600000</v>
      </c>
    </row>
    <row r="139" spans="2:41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400000</v>
      </c>
      <c r="F139">
        <f>(E140-E139)</f>
        <v>1800000</v>
      </c>
      <c r="G139">
        <f>((D141-D139)*(E141-E139))/2+(D141-D139)*E139</f>
        <v>4100000</v>
      </c>
    </row>
    <row r="140" spans="2:41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2200000</v>
      </c>
      <c r="F140">
        <f>(E141-E140)</f>
        <v>1500000</v>
      </c>
      <c r="G140">
        <f>((D142-D141)*(E142-E141))/2+(D142-D141)*E141</f>
        <v>11700000</v>
      </c>
    </row>
    <row r="141" spans="2:41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3700000</v>
      </c>
      <c r="G141">
        <f>((D142-D141)*(E142-E141))/2+(D142-D141)*E141</f>
        <v>11700000</v>
      </c>
    </row>
    <row r="142" spans="2:41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4100000</v>
      </c>
      <c r="G142">
        <f>((D143-D142)*(E143-E142))/2+(D143-D142)*E142</f>
        <v>3950000</v>
      </c>
    </row>
    <row r="143" spans="2:41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3800000</v>
      </c>
      <c r="G143">
        <f>((D144-D143)*(E144-E143))/2+(D144-D143)*E143</f>
        <v>4000000</v>
      </c>
    </row>
    <row r="144" spans="2:41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4200000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2800000</v>
      </c>
      <c r="F145">
        <f>(E146-E145)</f>
        <v>-2260000</v>
      </c>
      <c r="G145">
        <f>((D146-D145)*(E146-E145))/2+(D146-D145)*E145</f>
        <v>1670000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540000</v>
      </c>
      <c r="F146">
        <f>(E147-E146)</f>
        <v>1560000</v>
      </c>
      <c r="G146">
        <f>((D148-D146)*(E148-E146))/2+(D148-D146)*E146</f>
        <v>4640000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2100000</v>
      </c>
      <c r="F147">
        <f>(E148-E147)</f>
        <v>2000000</v>
      </c>
      <c r="G147">
        <f>((D149-D148)*(E149-E148))/2+(D149-D148)*E148</f>
        <v>10800000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4100000</v>
      </c>
      <c r="G148">
        <f>((D149-D148)*(E149-E148))/2+(D149-D148)*E148</f>
        <v>10800000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3100000</v>
      </c>
      <c r="G149">
        <f>((D150-D149)*(E150-E149))/2+(D150-D149)*E149</f>
        <v>3550000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4000000</v>
      </c>
      <c r="G150">
        <f>((D151-D150)*(E151-E150))/2+(D151-D150)*E150</f>
        <v>3750000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3500000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ED2BC-FD06-B44B-813D-6EBE4F17F430}">
  <dimension ref="A4:BE151"/>
  <sheetViews>
    <sheetView zoomScale="39" workbookViewId="0">
      <selection activeCell="AI4" sqref="AI4:HJ2625"/>
    </sheetView>
  </sheetViews>
  <sheetFormatPr baseColWidth="10" defaultRowHeight="15" x14ac:dyDescent="0.2"/>
  <cols>
    <col min="1" max="1" width="22.83203125" customWidth="1"/>
    <col min="3" max="3" width="11.1640625" bestFit="1" customWidth="1"/>
    <col min="4" max="6" width="11.6640625" bestFit="1" customWidth="1"/>
    <col min="7" max="7" width="12" bestFit="1" customWidth="1"/>
    <col min="8" max="11" width="11.1640625" bestFit="1" customWidth="1"/>
    <col min="12" max="12" width="11.6640625" bestFit="1" customWidth="1"/>
    <col min="13" max="14" width="11.1640625" bestFit="1" customWidth="1"/>
    <col min="15" max="15" width="14.33203125" bestFit="1" customWidth="1"/>
    <col min="16" max="19" width="11.1640625" bestFit="1" customWidth="1"/>
    <col min="21" max="22" width="11.1640625" bestFit="1" customWidth="1"/>
    <col min="24" max="25" width="11" bestFit="1" customWidth="1"/>
    <col min="27" max="28" width="11" bestFit="1" customWidth="1"/>
    <col min="29" max="29" width="18.1640625" customWidth="1"/>
    <col min="30" max="32" width="11" bestFit="1" customWidth="1"/>
  </cols>
  <sheetData>
    <row r="4" spans="1:52" x14ac:dyDescent="0.2">
      <c r="L4" t="s">
        <v>130</v>
      </c>
      <c r="M4" t="s">
        <v>130</v>
      </c>
      <c r="N4" t="s">
        <v>130</v>
      </c>
      <c r="O4" t="s">
        <v>130</v>
      </c>
      <c r="P4" t="s">
        <v>130</v>
      </c>
      <c r="Q4" t="s">
        <v>130</v>
      </c>
      <c r="R4" t="s">
        <v>130</v>
      </c>
      <c r="S4" t="s">
        <v>130</v>
      </c>
    </row>
    <row r="5" spans="1:52" x14ac:dyDescent="0.2">
      <c r="C5" s="1"/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18</v>
      </c>
      <c r="O5" s="1" t="s">
        <v>19</v>
      </c>
      <c r="P5" s="1" t="s">
        <v>20</v>
      </c>
      <c r="Q5" s="1" t="s">
        <v>21</v>
      </c>
      <c r="R5" s="1" t="s">
        <v>22</v>
      </c>
      <c r="S5" s="1" t="s">
        <v>23</v>
      </c>
      <c r="AK5" t="s">
        <v>31</v>
      </c>
      <c r="AL5" t="s">
        <v>31</v>
      </c>
      <c r="AM5" t="s">
        <v>31</v>
      </c>
      <c r="AN5" t="s">
        <v>31</v>
      </c>
      <c r="AO5" t="s">
        <v>32</v>
      </c>
      <c r="AP5" t="s">
        <v>32</v>
      </c>
      <c r="AQ5" t="s">
        <v>32</v>
      </c>
      <c r="AR5" t="s">
        <v>32</v>
      </c>
      <c r="AS5" t="s">
        <v>145</v>
      </c>
      <c r="AT5" t="s">
        <v>145</v>
      </c>
      <c r="AU5" t="s">
        <v>145</v>
      </c>
      <c r="AV5" t="s">
        <v>145</v>
      </c>
    </row>
    <row r="6" spans="1:52" x14ac:dyDescent="0.2">
      <c r="C6" s="52"/>
      <c r="D6" s="30" t="s">
        <v>60</v>
      </c>
      <c r="E6" s="30" t="s">
        <v>61</v>
      </c>
      <c r="F6" s="30" t="s">
        <v>62</v>
      </c>
      <c r="G6" s="30" t="s">
        <v>63</v>
      </c>
      <c r="H6" s="30" t="s">
        <v>64</v>
      </c>
      <c r="I6" s="30" t="s">
        <v>65</v>
      </c>
      <c r="J6" s="30" t="s">
        <v>66</v>
      </c>
      <c r="K6" s="30" t="s">
        <v>67</v>
      </c>
      <c r="L6" s="30" t="s">
        <v>121</v>
      </c>
      <c r="M6" s="30" t="s">
        <v>122</v>
      </c>
      <c r="N6" s="30" t="s">
        <v>123</v>
      </c>
      <c r="O6" s="30" t="s">
        <v>124</v>
      </c>
      <c r="P6" s="30" t="s">
        <v>125</v>
      </c>
      <c r="Q6" s="30" t="s">
        <v>126</v>
      </c>
      <c r="R6" s="30" t="s">
        <v>127</v>
      </c>
      <c r="S6" s="31" t="s">
        <v>128</v>
      </c>
      <c r="T6" s="47"/>
      <c r="U6" s="47"/>
      <c r="V6" s="47"/>
      <c r="W6" s="37"/>
      <c r="AJ6" t="s">
        <v>59</v>
      </c>
      <c r="AK6" t="s">
        <v>60</v>
      </c>
      <c r="AL6" t="s">
        <v>61</v>
      </c>
      <c r="AM6" t="s">
        <v>62</v>
      </c>
      <c r="AN6" t="s">
        <v>63</v>
      </c>
      <c r="AO6" t="s">
        <v>64</v>
      </c>
      <c r="AP6" t="s">
        <v>65</v>
      </c>
      <c r="AQ6" t="s">
        <v>66</v>
      </c>
      <c r="AR6" t="s">
        <v>67</v>
      </c>
      <c r="AS6" t="s">
        <v>68</v>
      </c>
      <c r="AT6" t="s">
        <v>69</v>
      </c>
      <c r="AU6" t="s">
        <v>70</v>
      </c>
      <c r="AV6" t="s">
        <v>71</v>
      </c>
      <c r="AW6" t="s">
        <v>72</v>
      </c>
    </row>
    <row r="7" spans="1:52" x14ac:dyDescent="0.2">
      <c r="C7" s="53" t="s">
        <v>0</v>
      </c>
      <c r="D7" s="53">
        <v>18</v>
      </c>
      <c r="E7" s="53">
        <v>18</v>
      </c>
      <c r="F7" s="53">
        <v>18</v>
      </c>
      <c r="G7" s="53">
        <v>18</v>
      </c>
      <c r="H7" s="53">
        <v>22</v>
      </c>
      <c r="I7" s="53">
        <v>22</v>
      </c>
      <c r="J7" s="53">
        <v>22</v>
      </c>
      <c r="K7" s="53">
        <v>22</v>
      </c>
      <c r="L7" s="53">
        <v>18</v>
      </c>
      <c r="M7" s="53">
        <v>18</v>
      </c>
      <c r="N7" s="53">
        <v>18</v>
      </c>
      <c r="O7" s="53">
        <v>18</v>
      </c>
      <c r="P7" s="53">
        <v>22</v>
      </c>
      <c r="Q7" s="53">
        <v>22</v>
      </c>
      <c r="R7" s="53">
        <v>22</v>
      </c>
      <c r="S7" s="53">
        <v>22</v>
      </c>
      <c r="T7" s="54"/>
      <c r="U7" s="54"/>
      <c r="V7" s="54"/>
      <c r="W7" s="54"/>
      <c r="AJ7" t="s">
        <v>73</v>
      </c>
      <c r="AK7">
        <v>7.3666666666666671</v>
      </c>
      <c r="AL7">
        <v>7.3666666666666671</v>
      </c>
      <c r="AM7">
        <v>7.3666666666666671</v>
      </c>
      <c r="AN7">
        <v>7.3666666666666671</v>
      </c>
      <c r="AO7">
        <v>7.3666666666666671</v>
      </c>
      <c r="AP7">
        <v>7.3666666666666671</v>
      </c>
      <c r="AQ7">
        <v>7.3666666666666671</v>
      </c>
      <c r="AR7">
        <v>7.3666666666666671</v>
      </c>
      <c r="AS7">
        <v>7.3666666666666671</v>
      </c>
      <c r="AT7">
        <v>7.3666666666666671</v>
      </c>
      <c r="AU7">
        <v>7.3666666666666671</v>
      </c>
      <c r="AV7">
        <v>7.3666666666666671</v>
      </c>
      <c r="AW7">
        <v>7.3666666666666671</v>
      </c>
      <c r="AX7">
        <v>7.3</v>
      </c>
      <c r="AY7">
        <v>7.5</v>
      </c>
      <c r="AZ7">
        <v>7.3</v>
      </c>
    </row>
    <row r="8" spans="1:52" x14ac:dyDescent="0.2">
      <c r="C8" s="10" t="s">
        <v>129</v>
      </c>
      <c r="D8" s="10">
        <v>5</v>
      </c>
      <c r="E8" s="10">
        <v>5</v>
      </c>
      <c r="F8" s="10">
        <v>5</v>
      </c>
      <c r="G8" s="10">
        <v>5</v>
      </c>
      <c r="H8" s="10">
        <v>5</v>
      </c>
      <c r="I8" s="10">
        <v>5</v>
      </c>
      <c r="J8" s="10">
        <v>5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10">
        <v>5</v>
      </c>
      <c r="Q8" s="10">
        <v>5</v>
      </c>
      <c r="R8" s="10">
        <v>5</v>
      </c>
      <c r="S8" s="55">
        <v>5</v>
      </c>
      <c r="AJ8" t="s">
        <v>74</v>
      </c>
      <c r="AK8">
        <v>7</v>
      </c>
      <c r="AL8">
        <v>6.8</v>
      </c>
      <c r="AM8">
        <v>6.9</v>
      </c>
      <c r="AN8">
        <v>6.7</v>
      </c>
      <c r="AO8">
        <v>7.2</v>
      </c>
      <c r="AP8">
        <v>7</v>
      </c>
      <c r="AQ8">
        <v>6.7</v>
      </c>
      <c r="AR8">
        <v>7</v>
      </c>
      <c r="AS8">
        <v>7.2</v>
      </c>
      <c r="AT8">
        <v>7.3</v>
      </c>
      <c r="AU8">
        <v>7.2</v>
      </c>
      <c r="AV8">
        <v>7.1</v>
      </c>
      <c r="AW8">
        <v>7.0666666666666664</v>
      </c>
      <c r="AX8">
        <v>7</v>
      </c>
      <c r="AY8">
        <v>7.1</v>
      </c>
      <c r="AZ8">
        <v>7.1</v>
      </c>
    </row>
    <row r="9" spans="1:52" x14ac:dyDescent="0.2">
      <c r="C9" s="53" t="s">
        <v>1</v>
      </c>
      <c r="D9" s="53">
        <v>18</v>
      </c>
      <c r="E9" s="53">
        <v>10</v>
      </c>
      <c r="F9" s="53">
        <v>13</v>
      </c>
      <c r="G9" s="53">
        <v>19</v>
      </c>
      <c r="H9" s="53">
        <v>44</v>
      </c>
      <c r="I9" s="53">
        <v>37</v>
      </c>
      <c r="J9" s="53">
        <v>20</v>
      </c>
      <c r="K9" s="53">
        <v>31</v>
      </c>
      <c r="L9" s="53">
        <v>17</v>
      </c>
      <c r="M9" s="53">
        <v>14</v>
      </c>
      <c r="N9" s="53">
        <v>13</v>
      </c>
      <c r="O9" s="53">
        <v>8</v>
      </c>
      <c r="P9" s="10">
        <v>11</v>
      </c>
      <c r="Q9" s="10">
        <v>16</v>
      </c>
      <c r="R9" s="10">
        <v>18</v>
      </c>
      <c r="S9" s="55">
        <v>18</v>
      </c>
      <c r="T9" s="54"/>
      <c r="U9" s="54"/>
      <c r="V9" s="54"/>
      <c r="W9" s="54"/>
      <c r="AJ9" t="s">
        <v>75</v>
      </c>
      <c r="AK9">
        <v>7</v>
      </c>
      <c r="AL9">
        <v>6.9</v>
      </c>
      <c r="AM9">
        <v>6.8</v>
      </c>
      <c r="AN9">
        <v>6.7</v>
      </c>
      <c r="AO9">
        <v>7.1</v>
      </c>
      <c r="AP9">
        <v>7.2</v>
      </c>
      <c r="AQ9">
        <v>7.2</v>
      </c>
      <c r="AR9">
        <v>6.8</v>
      </c>
      <c r="AS9">
        <v>6.9</v>
      </c>
      <c r="AT9">
        <v>6.7</v>
      </c>
      <c r="AU9">
        <v>6.6</v>
      </c>
      <c r="AV9">
        <v>6.9</v>
      </c>
      <c r="AW9">
        <v>7.0999999999999988</v>
      </c>
      <c r="AX9">
        <v>7.1</v>
      </c>
      <c r="AY9">
        <v>7.1</v>
      </c>
      <c r="AZ9">
        <v>7.1</v>
      </c>
    </row>
    <row r="10" spans="1:52" x14ac:dyDescent="0.2">
      <c r="C10" s="10" t="s">
        <v>129</v>
      </c>
      <c r="D10" s="10">
        <v>4</v>
      </c>
      <c r="E10" s="10">
        <v>4</v>
      </c>
      <c r="F10" s="10">
        <v>4</v>
      </c>
      <c r="G10" s="10">
        <v>4</v>
      </c>
      <c r="H10" s="10">
        <v>1</v>
      </c>
      <c r="I10" s="10">
        <v>1</v>
      </c>
      <c r="J10" s="10">
        <v>1</v>
      </c>
      <c r="K10" s="10">
        <v>1</v>
      </c>
      <c r="L10" s="10">
        <v>4</v>
      </c>
      <c r="M10" s="10">
        <v>4</v>
      </c>
      <c r="N10" s="10">
        <v>4</v>
      </c>
      <c r="O10" s="10">
        <v>4</v>
      </c>
      <c r="P10" s="10">
        <v>2</v>
      </c>
      <c r="Q10" s="10">
        <v>2</v>
      </c>
      <c r="R10" s="10">
        <v>2</v>
      </c>
      <c r="S10" s="55">
        <v>2</v>
      </c>
      <c r="AJ10" t="s">
        <v>76</v>
      </c>
      <c r="AK10">
        <v>6.7</v>
      </c>
      <c r="AL10">
        <v>6.8</v>
      </c>
      <c r="AM10">
        <v>6.8</v>
      </c>
      <c r="AN10">
        <v>6.7</v>
      </c>
      <c r="AO10">
        <v>7.1</v>
      </c>
      <c r="AP10">
        <v>7.1</v>
      </c>
      <c r="AQ10">
        <v>7</v>
      </c>
      <c r="AR10">
        <v>7</v>
      </c>
      <c r="AS10">
        <v>6.3</v>
      </c>
      <c r="AT10">
        <v>6.4</v>
      </c>
      <c r="AU10">
        <v>6.3</v>
      </c>
      <c r="AV10">
        <v>6.4</v>
      </c>
      <c r="AW10">
        <v>7.0333333333333341</v>
      </c>
      <c r="AX10">
        <v>7</v>
      </c>
      <c r="AY10">
        <v>7</v>
      </c>
      <c r="AZ10">
        <v>7.1</v>
      </c>
    </row>
    <row r="11" spans="1:52" x14ac:dyDescent="0.2">
      <c r="C11" s="53" t="s">
        <v>2</v>
      </c>
      <c r="D11" s="53">
        <v>17</v>
      </c>
      <c r="E11" s="53">
        <v>18</v>
      </c>
      <c r="F11" s="53">
        <v>11</v>
      </c>
      <c r="G11" s="53">
        <v>15</v>
      </c>
      <c r="H11" s="53">
        <v>13</v>
      </c>
      <c r="I11" s="53">
        <v>12</v>
      </c>
      <c r="J11" s="53">
        <v>6</v>
      </c>
      <c r="K11" s="53">
        <v>13</v>
      </c>
      <c r="L11" s="53">
        <v>16</v>
      </c>
      <c r="M11" s="53">
        <v>16</v>
      </c>
      <c r="N11" s="53">
        <v>20</v>
      </c>
      <c r="O11" s="53">
        <v>50</v>
      </c>
      <c r="P11" s="53">
        <v>36</v>
      </c>
      <c r="Q11" s="53">
        <v>38</v>
      </c>
      <c r="R11" s="53">
        <v>55</v>
      </c>
      <c r="S11" s="56">
        <v>49</v>
      </c>
      <c r="T11" s="54"/>
      <c r="U11" s="54"/>
      <c r="V11" s="54"/>
      <c r="W11" s="54"/>
      <c r="AJ11" t="s">
        <v>77</v>
      </c>
      <c r="AK11">
        <v>6.6</v>
      </c>
      <c r="AL11">
        <v>6.7</v>
      </c>
      <c r="AM11">
        <v>6.8</v>
      </c>
      <c r="AN11">
        <v>6.8</v>
      </c>
      <c r="AO11">
        <v>6.7</v>
      </c>
      <c r="AP11">
        <v>6.7</v>
      </c>
      <c r="AQ11">
        <v>6.6</v>
      </c>
      <c r="AR11">
        <v>6.7</v>
      </c>
      <c r="AS11">
        <v>6</v>
      </c>
      <c r="AT11">
        <v>6.1</v>
      </c>
      <c r="AU11">
        <v>5.9</v>
      </c>
      <c r="AV11">
        <v>6</v>
      </c>
      <c r="AW11">
        <v>7.2333333333333334</v>
      </c>
      <c r="AX11">
        <v>7.2</v>
      </c>
      <c r="AY11">
        <v>7.3</v>
      </c>
      <c r="AZ11">
        <v>7.2</v>
      </c>
    </row>
    <row r="12" spans="1:52" x14ac:dyDescent="0.2">
      <c r="C12" s="10" t="s">
        <v>129</v>
      </c>
      <c r="D12" s="53">
        <v>5</v>
      </c>
      <c r="E12" s="53">
        <v>5</v>
      </c>
      <c r="F12" s="10">
        <v>5</v>
      </c>
      <c r="G12" s="10">
        <v>5</v>
      </c>
      <c r="H12" s="10">
        <v>4</v>
      </c>
      <c r="I12" s="10">
        <v>4</v>
      </c>
      <c r="J12" s="10">
        <v>4</v>
      </c>
      <c r="K12" s="10">
        <v>4</v>
      </c>
      <c r="L12" s="10">
        <v>5</v>
      </c>
      <c r="M12" s="10">
        <v>5</v>
      </c>
      <c r="N12" s="10">
        <v>5</v>
      </c>
      <c r="O12" s="10">
        <v>5</v>
      </c>
      <c r="P12" s="10">
        <v>3</v>
      </c>
      <c r="Q12" s="10">
        <v>3</v>
      </c>
      <c r="R12" s="10">
        <v>3</v>
      </c>
      <c r="S12" s="55">
        <v>3</v>
      </c>
      <c r="AJ12" t="s">
        <v>78</v>
      </c>
      <c r="AK12">
        <v>6.4</v>
      </c>
      <c r="AL12">
        <v>6.5</v>
      </c>
      <c r="AM12">
        <v>6.6</v>
      </c>
      <c r="AN12">
        <v>6.6</v>
      </c>
      <c r="AO12">
        <v>6.6</v>
      </c>
      <c r="AP12">
        <v>6.8</v>
      </c>
      <c r="AQ12">
        <v>6.5</v>
      </c>
      <c r="AR12">
        <v>6.7</v>
      </c>
      <c r="AS12">
        <v>5.6</v>
      </c>
      <c r="AT12">
        <v>5.7</v>
      </c>
      <c r="AU12">
        <v>5.7</v>
      </c>
      <c r="AV12">
        <v>5.7</v>
      </c>
      <c r="AW12">
        <v>7.0333333333333341</v>
      </c>
      <c r="AX12">
        <v>7</v>
      </c>
      <c r="AY12">
        <v>7.1</v>
      </c>
      <c r="AZ12">
        <v>7</v>
      </c>
    </row>
    <row r="13" spans="1:52" x14ac:dyDescent="0.2">
      <c r="A13" s="57"/>
      <c r="C13" s="53" t="s">
        <v>3</v>
      </c>
      <c r="D13" s="53">
        <v>27</v>
      </c>
      <c r="E13" s="53">
        <v>22</v>
      </c>
      <c r="F13" s="53">
        <v>42</v>
      </c>
      <c r="G13" s="53">
        <v>33</v>
      </c>
      <c r="H13" s="53">
        <v>16</v>
      </c>
      <c r="I13" s="53">
        <v>11</v>
      </c>
      <c r="J13" s="53">
        <v>9</v>
      </c>
      <c r="K13" s="53">
        <v>15</v>
      </c>
      <c r="L13" s="53">
        <v>25</v>
      </c>
      <c r="M13" s="53">
        <v>12</v>
      </c>
      <c r="N13" s="53">
        <v>29</v>
      </c>
      <c r="O13" s="53">
        <v>19</v>
      </c>
      <c r="P13" s="53">
        <v>39</v>
      </c>
      <c r="Q13" s="53">
        <v>48</v>
      </c>
      <c r="R13" s="53">
        <v>54</v>
      </c>
      <c r="S13" s="56">
        <v>32</v>
      </c>
      <c r="T13" s="54"/>
      <c r="U13" s="54"/>
      <c r="V13" s="54"/>
      <c r="W13" s="54"/>
      <c r="AJ13" t="s">
        <v>79</v>
      </c>
      <c r="AK13">
        <v>6.3</v>
      </c>
      <c r="AL13">
        <v>6.4</v>
      </c>
      <c r="AM13">
        <v>6.3</v>
      </c>
      <c r="AN13">
        <v>6.3</v>
      </c>
      <c r="AO13">
        <v>6.4</v>
      </c>
      <c r="AP13">
        <v>6.5</v>
      </c>
      <c r="AQ13">
        <v>6.5</v>
      </c>
      <c r="AR13">
        <v>6.5</v>
      </c>
      <c r="AS13">
        <v>5.6</v>
      </c>
      <c r="AT13">
        <v>5.8</v>
      </c>
      <c r="AU13">
        <v>5.7</v>
      </c>
      <c r="AV13">
        <v>5.6</v>
      </c>
      <c r="AW13">
        <v>7</v>
      </c>
      <c r="AX13">
        <v>7.1</v>
      </c>
      <c r="AY13">
        <v>7</v>
      </c>
      <c r="AZ13">
        <v>6.9</v>
      </c>
    </row>
    <row r="14" spans="1:52" x14ac:dyDescent="0.2">
      <c r="C14" s="10" t="s">
        <v>129</v>
      </c>
      <c r="D14" s="10">
        <v>5</v>
      </c>
      <c r="E14" s="10">
        <v>5</v>
      </c>
      <c r="F14" s="10">
        <v>5</v>
      </c>
      <c r="G14" s="10">
        <v>5</v>
      </c>
      <c r="H14" s="10">
        <v>4</v>
      </c>
      <c r="I14" s="10">
        <v>4</v>
      </c>
      <c r="J14" s="10">
        <v>4</v>
      </c>
      <c r="K14" s="10">
        <v>4</v>
      </c>
      <c r="L14" s="10">
        <v>5</v>
      </c>
      <c r="M14" s="10">
        <v>5</v>
      </c>
      <c r="N14" s="10">
        <v>5</v>
      </c>
      <c r="O14" s="10">
        <v>5</v>
      </c>
      <c r="P14" s="10">
        <v>3</v>
      </c>
      <c r="Q14" s="10">
        <v>3</v>
      </c>
      <c r="R14" s="10">
        <v>3</v>
      </c>
      <c r="S14" s="55">
        <v>3</v>
      </c>
    </row>
    <row r="15" spans="1:52" x14ac:dyDescent="0.2">
      <c r="C15" s="53" t="s">
        <v>4</v>
      </c>
      <c r="D15" s="53">
        <v>40</v>
      </c>
      <c r="E15" s="53">
        <v>36</v>
      </c>
      <c r="F15" s="53">
        <v>33</v>
      </c>
      <c r="G15" s="53">
        <v>24</v>
      </c>
      <c r="H15" s="53">
        <v>15</v>
      </c>
      <c r="I15" s="53">
        <v>17</v>
      </c>
      <c r="J15" s="53">
        <v>11</v>
      </c>
      <c r="K15" s="53">
        <v>15</v>
      </c>
      <c r="L15" s="53">
        <v>21</v>
      </c>
      <c r="M15" s="53">
        <v>19</v>
      </c>
      <c r="N15" s="53">
        <v>22</v>
      </c>
      <c r="O15" s="53">
        <v>23</v>
      </c>
      <c r="P15" s="53">
        <v>60</v>
      </c>
      <c r="Q15" s="53">
        <v>50</v>
      </c>
      <c r="R15" s="53">
        <v>55</v>
      </c>
      <c r="S15" s="56">
        <v>41</v>
      </c>
      <c r="T15" s="54"/>
      <c r="U15" s="54"/>
      <c r="V15" s="54"/>
      <c r="W15" s="54"/>
    </row>
    <row r="16" spans="1:52" x14ac:dyDescent="0.2">
      <c r="C16" s="10" t="s">
        <v>129</v>
      </c>
      <c r="D16" s="10">
        <v>5</v>
      </c>
      <c r="E16" s="10">
        <v>5</v>
      </c>
      <c r="F16" s="10">
        <v>5</v>
      </c>
      <c r="G16" s="10">
        <v>5</v>
      </c>
      <c r="H16" s="10">
        <v>4</v>
      </c>
      <c r="I16" s="10">
        <v>4</v>
      </c>
      <c r="J16" s="10">
        <v>4</v>
      </c>
      <c r="K16" s="10">
        <v>4</v>
      </c>
      <c r="L16" s="10">
        <v>5</v>
      </c>
      <c r="M16" s="10">
        <v>5</v>
      </c>
      <c r="N16" s="10">
        <v>5</v>
      </c>
      <c r="O16" s="10">
        <v>5</v>
      </c>
      <c r="P16" s="10">
        <v>3</v>
      </c>
      <c r="Q16" s="10">
        <v>3</v>
      </c>
      <c r="R16" s="10">
        <v>3</v>
      </c>
      <c r="S16" s="55">
        <v>3</v>
      </c>
    </row>
    <row r="17" spans="3:52" x14ac:dyDescent="0.2">
      <c r="C17" s="53" t="s">
        <v>24</v>
      </c>
      <c r="D17" s="53">
        <v>38</v>
      </c>
      <c r="E17" s="53">
        <v>29</v>
      </c>
      <c r="F17" s="53">
        <v>34</v>
      </c>
      <c r="G17" s="53">
        <v>45</v>
      </c>
      <c r="H17" s="53">
        <v>11</v>
      </c>
      <c r="I17" s="53">
        <v>15</v>
      </c>
      <c r="J17" s="53">
        <v>18</v>
      </c>
      <c r="K17" s="53">
        <v>15</v>
      </c>
      <c r="L17" s="53">
        <v>18</v>
      </c>
      <c r="M17" s="53">
        <v>12</v>
      </c>
      <c r="N17" s="53">
        <v>12</v>
      </c>
      <c r="O17" s="53">
        <v>16</v>
      </c>
      <c r="P17" s="53">
        <v>51</v>
      </c>
      <c r="Q17" s="53">
        <v>49</v>
      </c>
      <c r="R17" s="53">
        <v>62</v>
      </c>
      <c r="S17" s="56">
        <v>44</v>
      </c>
      <c r="T17" s="54"/>
      <c r="U17" s="54"/>
      <c r="V17" s="54"/>
      <c r="W17" s="54"/>
    </row>
    <row r="18" spans="3:52" x14ac:dyDescent="0.2">
      <c r="C18" s="10" t="s">
        <v>129</v>
      </c>
      <c r="D18" s="10">
        <v>5</v>
      </c>
      <c r="E18" s="10">
        <v>5</v>
      </c>
      <c r="F18" s="10">
        <v>5</v>
      </c>
      <c r="G18" s="10">
        <v>5</v>
      </c>
      <c r="H18" s="10">
        <v>4</v>
      </c>
      <c r="I18" s="10">
        <v>4</v>
      </c>
      <c r="J18" s="10">
        <v>4</v>
      </c>
      <c r="K18" s="10">
        <v>4</v>
      </c>
      <c r="L18" s="10">
        <v>5</v>
      </c>
      <c r="M18" s="10">
        <v>5</v>
      </c>
      <c r="N18" s="10">
        <v>5</v>
      </c>
      <c r="O18" s="10">
        <v>5</v>
      </c>
      <c r="P18" s="10">
        <v>3</v>
      </c>
      <c r="Q18" s="10">
        <v>3</v>
      </c>
      <c r="R18" s="10">
        <v>3</v>
      </c>
      <c r="S18" s="55">
        <v>3</v>
      </c>
    </row>
    <row r="19" spans="3:52" x14ac:dyDescent="0.2">
      <c r="C19" s="53" t="s">
        <v>5</v>
      </c>
      <c r="D19" s="53">
        <v>36</v>
      </c>
      <c r="E19" s="53">
        <v>30</v>
      </c>
      <c r="F19" s="53">
        <v>36</v>
      </c>
      <c r="G19" s="53">
        <v>54</v>
      </c>
      <c r="H19" s="53">
        <v>9</v>
      </c>
      <c r="I19" s="53">
        <v>13</v>
      </c>
      <c r="J19" s="53">
        <v>10</v>
      </c>
      <c r="K19" s="53">
        <v>25</v>
      </c>
      <c r="L19" s="53">
        <v>13</v>
      </c>
      <c r="M19" s="53">
        <v>6</v>
      </c>
      <c r="N19" s="53">
        <v>10</v>
      </c>
      <c r="O19" s="53">
        <v>11</v>
      </c>
      <c r="P19" s="53">
        <v>53</v>
      </c>
      <c r="Q19" s="53">
        <v>17</v>
      </c>
      <c r="R19" s="53">
        <v>11</v>
      </c>
      <c r="S19" s="56">
        <v>31</v>
      </c>
      <c r="T19" s="54"/>
      <c r="U19" s="54"/>
      <c r="V19" s="54"/>
      <c r="W19" s="54"/>
    </row>
    <row r="20" spans="3:52" x14ac:dyDescent="0.2">
      <c r="C20" s="10" t="s">
        <v>129</v>
      </c>
      <c r="D20" s="58">
        <v>5</v>
      </c>
      <c r="E20" s="58">
        <v>5</v>
      </c>
      <c r="F20" s="58">
        <v>5</v>
      </c>
      <c r="G20" s="58">
        <v>5</v>
      </c>
      <c r="H20" s="58">
        <v>4</v>
      </c>
      <c r="I20" s="58">
        <v>4</v>
      </c>
      <c r="J20" s="58">
        <v>4</v>
      </c>
      <c r="K20" s="58">
        <v>4</v>
      </c>
      <c r="L20" s="58">
        <v>5</v>
      </c>
      <c r="M20" s="58">
        <v>5</v>
      </c>
      <c r="N20" s="58">
        <v>5</v>
      </c>
      <c r="O20" s="58">
        <v>5</v>
      </c>
      <c r="P20" s="10">
        <v>3</v>
      </c>
      <c r="Q20" s="10">
        <v>3</v>
      </c>
      <c r="R20" s="10">
        <v>3</v>
      </c>
      <c r="S20" s="55">
        <v>3</v>
      </c>
    </row>
    <row r="21" spans="3:52" x14ac:dyDescent="0.2">
      <c r="C21" s="1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</row>
    <row r="22" spans="3:52" x14ac:dyDescent="0.2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3:52" x14ac:dyDescent="0.2">
      <c r="C23" s="2" t="s">
        <v>6</v>
      </c>
      <c r="D23" s="1"/>
      <c r="E23" s="1"/>
      <c r="F23" s="1"/>
      <c r="G23" s="1"/>
      <c r="H23" s="1"/>
      <c r="I23" s="1"/>
      <c r="J23" s="1"/>
      <c r="K23" s="1"/>
      <c r="L23" s="1" t="s">
        <v>130</v>
      </c>
      <c r="M23" s="1" t="s">
        <v>130</v>
      </c>
      <c r="N23" s="1" t="s">
        <v>130</v>
      </c>
      <c r="O23" s="1" t="s">
        <v>130</v>
      </c>
      <c r="P23" s="1" t="s">
        <v>130</v>
      </c>
      <c r="Q23" s="1" t="s">
        <v>130</v>
      </c>
      <c r="R23" s="1" t="s">
        <v>130</v>
      </c>
      <c r="S23" s="1" t="s">
        <v>130</v>
      </c>
    </row>
    <row r="24" spans="3:52" x14ac:dyDescent="0.2">
      <c r="C24" s="1"/>
      <c r="D24" s="1" t="s">
        <v>8</v>
      </c>
      <c r="E24" s="1" t="s">
        <v>9</v>
      </c>
      <c r="F24" s="1" t="s">
        <v>10</v>
      </c>
      <c r="G24" s="1" t="s">
        <v>11</v>
      </c>
      <c r="H24" s="1" t="s">
        <v>12</v>
      </c>
      <c r="I24" s="1" t="s">
        <v>13</v>
      </c>
      <c r="J24" s="1" t="s">
        <v>14</v>
      </c>
      <c r="K24" s="1" t="s">
        <v>15</v>
      </c>
      <c r="L24" s="1" t="s">
        <v>16</v>
      </c>
      <c r="M24" s="1" t="s">
        <v>17</v>
      </c>
      <c r="N24" s="1" t="s">
        <v>18</v>
      </c>
      <c r="O24" s="1" t="s">
        <v>19</v>
      </c>
      <c r="P24" s="1" t="s">
        <v>20</v>
      </c>
      <c r="Q24" s="1" t="s">
        <v>21</v>
      </c>
      <c r="R24" s="1" t="s">
        <v>22</v>
      </c>
      <c r="S24" s="1" t="s">
        <v>23</v>
      </c>
    </row>
    <row r="25" spans="3:52" x14ac:dyDescent="0.2">
      <c r="C25" s="30" t="s">
        <v>131</v>
      </c>
      <c r="D25" s="30" t="s">
        <v>60</v>
      </c>
      <c r="E25" s="30" t="s">
        <v>61</v>
      </c>
      <c r="F25" s="30" t="s">
        <v>62</v>
      </c>
      <c r="G25" s="30" t="s">
        <v>63</v>
      </c>
      <c r="H25" s="30" t="s">
        <v>64</v>
      </c>
      <c r="I25" s="30" t="s">
        <v>65</v>
      </c>
      <c r="J25" s="30" t="s">
        <v>66</v>
      </c>
      <c r="K25" s="30" t="s">
        <v>67</v>
      </c>
      <c r="L25" s="30" t="s">
        <v>121</v>
      </c>
      <c r="M25" s="30" t="s">
        <v>122</v>
      </c>
      <c r="N25" s="30" t="s">
        <v>123</v>
      </c>
      <c r="O25" s="30" t="s">
        <v>124</v>
      </c>
      <c r="P25" s="30" t="s">
        <v>125</v>
      </c>
      <c r="Q25" s="30" t="s">
        <v>126</v>
      </c>
      <c r="R25" s="30" t="s">
        <v>127</v>
      </c>
      <c r="S25" s="31" t="s">
        <v>128</v>
      </c>
      <c r="T25" s="37"/>
      <c r="U25" s="37"/>
      <c r="V25" s="37"/>
      <c r="W25" s="37"/>
    </row>
    <row r="26" spans="3:52" x14ac:dyDescent="0.2">
      <c r="C26" s="61">
        <v>0</v>
      </c>
      <c r="D26" s="61">
        <f t="shared" ref="D26:S26" si="0">((D7*(5*20)*10^D8))/(5*30)</f>
        <v>1200000</v>
      </c>
      <c r="E26" s="61">
        <f t="shared" si="0"/>
        <v>1200000</v>
      </c>
      <c r="F26" s="61">
        <f t="shared" si="0"/>
        <v>1200000</v>
      </c>
      <c r="G26" s="61">
        <f t="shared" si="0"/>
        <v>1200000</v>
      </c>
      <c r="H26" s="61">
        <f t="shared" si="0"/>
        <v>1466666.6666666667</v>
      </c>
      <c r="I26" s="61">
        <f t="shared" si="0"/>
        <v>1466666.6666666667</v>
      </c>
      <c r="J26" s="61">
        <f t="shared" si="0"/>
        <v>1466666.6666666667</v>
      </c>
      <c r="K26" s="61">
        <f t="shared" si="0"/>
        <v>1466666.6666666667</v>
      </c>
      <c r="L26" s="61">
        <f t="shared" si="0"/>
        <v>1200000</v>
      </c>
      <c r="M26" s="61">
        <f t="shared" si="0"/>
        <v>1200000</v>
      </c>
      <c r="N26" s="61">
        <f t="shared" si="0"/>
        <v>1200000</v>
      </c>
      <c r="O26" s="61">
        <f t="shared" si="0"/>
        <v>1200000</v>
      </c>
      <c r="P26" s="61">
        <f t="shared" si="0"/>
        <v>1466666.6666666667</v>
      </c>
      <c r="Q26" s="61">
        <f t="shared" si="0"/>
        <v>1466666.6666666667</v>
      </c>
      <c r="R26" s="61">
        <f t="shared" si="0"/>
        <v>1466666.6666666667</v>
      </c>
      <c r="S26" s="55">
        <f t="shared" si="0"/>
        <v>1466666.6666666667</v>
      </c>
      <c r="AJ26" t="s">
        <v>6</v>
      </c>
      <c r="AS26" t="s">
        <v>130</v>
      </c>
      <c r="AT26" t="s">
        <v>130</v>
      </c>
      <c r="AU26" t="s">
        <v>130</v>
      </c>
      <c r="AV26" t="s">
        <v>130</v>
      </c>
      <c r="AW26" t="s">
        <v>130</v>
      </c>
      <c r="AX26" t="s">
        <v>130</v>
      </c>
      <c r="AY26" t="s">
        <v>130</v>
      </c>
      <c r="AZ26" t="s">
        <v>130</v>
      </c>
    </row>
    <row r="27" spans="3:52" x14ac:dyDescent="0.2">
      <c r="C27" s="10">
        <v>1</v>
      </c>
      <c r="D27" s="61">
        <f>D9*(5*20)*10^D10</f>
        <v>18000000</v>
      </c>
      <c r="E27" s="61">
        <f t="shared" ref="E27:R27" si="1">E9*(5*20)*10^E10</f>
        <v>10000000</v>
      </c>
      <c r="F27" s="61">
        <f t="shared" si="1"/>
        <v>13000000</v>
      </c>
      <c r="G27" s="61">
        <f t="shared" si="1"/>
        <v>19000000</v>
      </c>
      <c r="H27" s="61">
        <f t="shared" si="1"/>
        <v>44000</v>
      </c>
      <c r="I27" s="61">
        <f t="shared" si="1"/>
        <v>37000</v>
      </c>
      <c r="J27" s="61">
        <f t="shared" si="1"/>
        <v>20000</v>
      </c>
      <c r="K27" s="61">
        <f t="shared" si="1"/>
        <v>31000</v>
      </c>
      <c r="L27" s="61">
        <f>L9*(5*20)*10^L10</f>
        <v>17000000</v>
      </c>
      <c r="M27" s="61">
        <f t="shared" si="1"/>
        <v>14000000</v>
      </c>
      <c r="N27" s="61">
        <f t="shared" si="1"/>
        <v>13000000</v>
      </c>
      <c r="O27" s="61">
        <f t="shared" si="1"/>
        <v>8000000</v>
      </c>
      <c r="P27" s="61">
        <f t="shared" si="1"/>
        <v>110000</v>
      </c>
      <c r="Q27" s="61">
        <f t="shared" si="1"/>
        <v>160000</v>
      </c>
      <c r="R27" s="61">
        <f t="shared" si="1"/>
        <v>180000</v>
      </c>
      <c r="S27" s="55">
        <f>S9*(5*20)*10^S10</f>
        <v>180000</v>
      </c>
      <c r="AK27" t="s">
        <v>8</v>
      </c>
      <c r="AL27" t="s">
        <v>9</v>
      </c>
      <c r="AM27" t="s">
        <v>10</v>
      </c>
      <c r="AN27" t="s">
        <v>11</v>
      </c>
      <c r="AO27" t="s">
        <v>12</v>
      </c>
      <c r="AP27" t="s">
        <v>13</v>
      </c>
      <c r="AQ27" t="s">
        <v>14</v>
      </c>
      <c r="AR27" t="s">
        <v>15</v>
      </c>
      <c r="AS27" t="s">
        <v>16</v>
      </c>
      <c r="AT27" t="s">
        <v>17</v>
      </c>
      <c r="AU27" t="s">
        <v>18</v>
      </c>
      <c r="AV27" t="s">
        <v>19</v>
      </c>
      <c r="AW27" t="s">
        <v>20</v>
      </c>
      <c r="AX27" t="s">
        <v>21</v>
      </c>
      <c r="AY27" t="s">
        <v>22</v>
      </c>
      <c r="AZ27" t="s">
        <v>23</v>
      </c>
    </row>
    <row r="28" spans="3:52" x14ac:dyDescent="0.2">
      <c r="C28" s="10">
        <v>2</v>
      </c>
      <c r="D28" s="61">
        <f>D11*(5*20)*10^D12</f>
        <v>170000000</v>
      </c>
      <c r="E28" s="61">
        <f>E11*(5*20)*10^E12</f>
        <v>180000000</v>
      </c>
      <c r="F28" s="61">
        <f t="shared" ref="F28:S28" si="2">F11*(5*20)*10^F12</f>
        <v>110000000</v>
      </c>
      <c r="G28" s="61">
        <f t="shared" si="2"/>
        <v>150000000</v>
      </c>
      <c r="H28" s="61">
        <f t="shared" si="2"/>
        <v>13000000</v>
      </c>
      <c r="I28" s="61">
        <f t="shared" si="2"/>
        <v>12000000</v>
      </c>
      <c r="J28" s="61">
        <f t="shared" si="2"/>
        <v>6000000</v>
      </c>
      <c r="K28" s="61">
        <f t="shared" si="2"/>
        <v>13000000</v>
      </c>
      <c r="L28" s="61">
        <f t="shared" si="2"/>
        <v>160000000</v>
      </c>
      <c r="M28" s="61">
        <f t="shared" si="2"/>
        <v>160000000</v>
      </c>
      <c r="N28" s="61">
        <f t="shared" si="2"/>
        <v>200000000</v>
      </c>
      <c r="O28" s="61">
        <f t="shared" si="2"/>
        <v>500000000</v>
      </c>
      <c r="P28" s="61">
        <f t="shared" si="2"/>
        <v>3600000</v>
      </c>
      <c r="Q28" s="61">
        <f t="shared" si="2"/>
        <v>3800000</v>
      </c>
      <c r="R28" s="61">
        <f t="shared" si="2"/>
        <v>5500000</v>
      </c>
      <c r="S28" s="61">
        <f t="shared" si="2"/>
        <v>4900000</v>
      </c>
      <c r="AJ28" t="s">
        <v>131</v>
      </c>
    </row>
    <row r="29" spans="3:52" x14ac:dyDescent="0.2">
      <c r="C29" s="10">
        <v>3</v>
      </c>
      <c r="D29" s="61">
        <f t="shared" ref="D29:S29" si="3">D13*(5*20)*10^D14</f>
        <v>270000000</v>
      </c>
      <c r="E29" s="61">
        <f t="shared" si="3"/>
        <v>220000000</v>
      </c>
      <c r="F29" s="61">
        <f t="shared" si="3"/>
        <v>420000000</v>
      </c>
      <c r="G29" s="61">
        <f t="shared" si="3"/>
        <v>330000000</v>
      </c>
      <c r="H29" s="61">
        <f t="shared" si="3"/>
        <v>16000000</v>
      </c>
      <c r="I29" s="61">
        <f t="shared" si="3"/>
        <v>11000000</v>
      </c>
      <c r="J29" s="61">
        <f t="shared" si="3"/>
        <v>9000000</v>
      </c>
      <c r="K29" s="61">
        <f t="shared" si="3"/>
        <v>15000000</v>
      </c>
      <c r="L29" s="61">
        <f t="shared" si="3"/>
        <v>250000000</v>
      </c>
      <c r="M29" s="61">
        <f t="shared" si="3"/>
        <v>120000000</v>
      </c>
      <c r="N29" s="61">
        <f t="shared" si="3"/>
        <v>290000000</v>
      </c>
      <c r="O29" s="61">
        <f t="shared" si="3"/>
        <v>190000000</v>
      </c>
      <c r="P29" s="61">
        <f t="shared" si="3"/>
        <v>3900000</v>
      </c>
      <c r="Q29" s="61">
        <f t="shared" si="3"/>
        <v>4800000</v>
      </c>
      <c r="R29" s="61">
        <f t="shared" si="3"/>
        <v>5400000</v>
      </c>
      <c r="S29" s="55">
        <f t="shared" si="3"/>
        <v>3200000</v>
      </c>
      <c r="AJ29">
        <v>0</v>
      </c>
    </row>
    <row r="30" spans="3:52" x14ac:dyDescent="0.2">
      <c r="C30" s="10">
        <v>6</v>
      </c>
      <c r="D30" s="61">
        <f t="shared" ref="D30:S30" si="4">D15*(5*20)*10^D16</f>
        <v>400000000</v>
      </c>
      <c r="E30" s="61">
        <f t="shared" si="4"/>
        <v>360000000</v>
      </c>
      <c r="F30" s="61">
        <f t="shared" si="4"/>
        <v>330000000</v>
      </c>
      <c r="G30" s="61">
        <f t="shared" si="4"/>
        <v>240000000</v>
      </c>
      <c r="H30" s="61">
        <f t="shared" si="4"/>
        <v>15000000</v>
      </c>
      <c r="I30" s="61">
        <f t="shared" si="4"/>
        <v>17000000</v>
      </c>
      <c r="J30" s="61">
        <f t="shared" si="4"/>
        <v>11000000</v>
      </c>
      <c r="K30" s="61">
        <f t="shared" si="4"/>
        <v>15000000</v>
      </c>
      <c r="L30" s="61">
        <f t="shared" si="4"/>
        <v>210000000</v>
      </c>
      <c r="M30" s="61">
        <f t="shared" si="4"/>
        <v>190000000</v>
      </c>
      <c r="N30" s="61">
        <f t="shared" si="4"/>
        <v>220000000</v>
      </c>
      <c r="O30" s="61">
        <f t="shared" si="4"/>
        <v>230000000</v>
      </c>
      <c r="P30" s="61">
        <f t="shared" si="4"/>
        <v>6000000</v>
      </c>
      <c r="Q30" s="61">
        <f t="shared" si="4"/>
        <v>5000000</v>
      </c>
      <c r="R30" s="61">
        <f t="shared" si="4"/>
        <v>5500000</v>
      </c>
      <c r="S30" s="55">
        <f t="shared" si="4"/>
        <v>4100000</v>
      </c>
      <c r="AJ30">
        <v>1</v>
      </c>
    </row>
    <row r="31" spans="3:52" x14ac:dyDescent="0.2">
      <c r="C31" s="10">
        <v>7</v>
      </c>
      <c r="D31" s="61">
        <f t="shared" ref="D31:S31" si="5">D17*(5*20)*10^D18</f>
        <v>380000000</v>
      </c>
      <c r="E31" s="61">
        <f t="shared" si="5"/>
        <v>290000000</v>
      </c>
      <c r="F31" s="61">
        <f t="shared" si="5"/>
        <v>340000000</v>
      </c>
      <c r="G31" s="61">
        <f t="shared" si="5"/>
        <v>450000000</v>
      </c>
      <c r="H31" s="61">
        <f t="shared" si="5"/>
        <v>11000000</v>
      </c>
      <c r="I31" s="61">
        <f t="shared" si="5"/>
        <v>15000000</v>
      </c>
      <c r="J31" s="61">
        <f t="shared" si="5"/>
        <v>18000000</v>
      </c>
      <c r="K31" s="61">
        <f t="shared" si="5"/>
        <v>15000000</v>
      </c>
      <c r="L31" s="61">
        <f t="shared" si="5"/>
        <v>180000000</v>
      </c>
      <c r="M31" s="61">
        <f t="shared" si="5"/>
        <v>120000000</v>
      </c>
      <c r="N31" s="61">
        <f t="shared" si="5"/>
        <v>120000000</v>
      </c>
      <c r="O31" s="61">
        <f t="shared" si="5"/>
        <v>160000000</v>
      </c>
      <c r="P31" s="61">
        <f t="shared" si="5"/>
        <v>5100000</v>
      </c>
      <c r="Q31" s="61">
        <f t="shared" si="5"/>
        <v>4900000</v>
      </c>
      <c r="R31" s="61">
        <f t="shared" si="5"/>
        <v>6200000</v>
      </c>
      <c r="S31" s="55">
        <f t="shared" si="5"/>
        <v>4400000</v>
      </c>
      <c r="AJ31">
        <v>2</v>
      </c>
    </row>
    <row r="32" spans="3:52" x14ac:dyDescent="0.2">
      <c r="C32" s="10">
        <v>8</v>
      </c>
      <c r="D32" s="61">
        <f t="shared" ref="D32:S32" si="6">D19*(5*20)*10^D20</f>
        <v>360000000</v>
      </c>
      <c r="E32" s="61">
        <f t="shared" si="6"/>
        <v>300000000</v>
      </c>
      <c r="F32" s="61">
        <f t="shared" si="6"/>
        <v>360000000</v>
      </c>
      <c r="G32" s="61">
        <f t="shared" si="6"/>
        <v>540000000</v>
      </c>
      <c r="H32" s="61">
        <f t="shared" si="6"/>
        <v>9000000</v>
      </c>
      <c r="I32" s="61">
        <f t="shared" si="6"/>
        <v>13000000</v>
      </c>
      <c r="J32" s="61">
        <f t="shared" si="6"/>
        <v>10000000</v>
      </c>
      <c r="K32" s="61">
        <f t="shared" si="6"/>
        <v>25000000</v>
      </c>
      <c r="L32" s="61">
        <f t="shared" si="6"/>
        <v>130000000</v>
      </c>
      <c r="M32" s="61">
        <f t="shared" si="6"/>
        <v>60000000</v>
      </c>
      <c r="N32" s="61">
        <f t="shared" si="6"/>
        <v>100000000</v>
      </c>
      <c r="O32" s="61">
        <f t="shared" si="6"/>
        <v>110000000</v>
      </c>
      <c r="P32" s="61">
        <f t="shared" si="6"/>
        <v>5300000</v>
      </c>
      <c r="Q32" s="61">
        <f t="shared" si="6"/>
        <v>1700000</v>
      </c>
      <c r="R32" s="61">
        <f t="shared" si="6"/>
        <v>1100000</v>
      </c>
      <c r="S32" s="55">
        <f t="shared" si="6"/>
        <v>3100000</v>
      </c>
      <c r="AJ32">
        <v>3</v>
      </c>
    </row>
    <row r="33" spans="2:57" x14ac:dyDescent="0.2">
      <c r="AJ33">
        <v>6</v>
      </c>
    </row>
    <row r="34" spans="2:57" x14ac:dyDescent="0.2">
      <c r="AJ34">
        <v>7</v>
      </c>
    </row>
    <row r="35" spans="2:57" x14ac:dyDescent="0.2">
      <c r="AJ35">
        <v>8</v>
      </c>
    </row>
    <row r="38" spans="2:57" ht="16" x14ac:dyDescent="0.2">
      <c r="N38" s="62"/>
      <c r="O38" s="41" t="s">
        <v>40</v>
      </c>
      <c r="P38" s="37" t="s">
        <v>42</v>
      </c>
      <c r="Q38" s="41" t="s">
        <v>43</v>
      </c>
    </row>
    <row r="39" spans="2:57" ht="16" x14ac:dyDescent="0.2">
      <c r="B39" t="s">
        <v>28</v>
      </c>
      <c r="C39" t="s">
        <v>27</v>
      </c>
      <c r="D39" t="s">
        <v>26</v>
      </c>
      <c r="E39" t="s">
        <v>25</v>
      </c>
      <c r="F39" t="s">
        <v>41</v>
      </c>
      <c r="G39" t="s">
        <v>34</v>
      </c>
      <c r="H39" t="s">
        <v>28</v>
      </c>
      <c r="I39" t="s">
        <v>6</v>
      </c>
      <c r="J39" t="s">
        <v>34</v>
      </c>
      <c r="K39" t="s">
        <v>35</v>
      </c>
      <c r="M39" t="s">
        <v>6</v>
      </c>
      <c r="N39" s="41" t="s">
        <v>39</v>
      </c>
      <c r="O39" s="41" t="s">
        <v>40</v>
      </c>
      <c r="P39" s="37" t="s">
        <v>132</v>
      </c>
      <c r="Q39" s="41" t="s">
        <v>43</v>
      </c>
      <c r="R39" s="41"/>
      <c r="S39" s="41" t="s">
        <v>28</v>
      </c>
      <c r="T39" s="41" t="s">
        <v>6</v>
      </c>
      <c r="U39" s="41" t="s">
        <v>34</v>
      </c>
      <c r="V39" s="41" t="s">
        <v>46</v>
      </c>
      <c r="W39" s="41" t="s">
        <v>6</v>
      </c>
      <c r="X39" s="41" t="s">
        <v>47</v>
      </c>
      <c r="Y39" s="41" t="s">
        <v>48</v>
      </c>
      <c r="Z39" s="41"/>
      <c r="AA39" s="41" t="s">
        <v>49</v>
      </c>
      <c r="AB39" s="41" t="s">
        <v>50</v>
      </c>
      <c r="AC39" s="41" t="s">
        <v>51</v>
      </c>
      <c r="AD39" s="41" t="s">
        <v>52</v>
      </c>
      <c r="AE39" s="41" t="s">
        <v>50</v>
      </c>
      <c r="AF39" s="41" t="s">
        <v>51</v>
      </c>
    </row>
    <row r="40" spans="2:57" ht="16" x14ac:dyDescent="0.2">
      <c r="B40" t="s">
        <v>29</v>
      </c>
      <c r="C40" t="str">
        <f>$D$24</f>
        <v>At1</v>
      </c>
      <c r="D40">
        <f>$C$26</f>
        <v>0</v>
      </c>
      <c r="E40">
        <f>D26</f>
        <v>1200000</v>
      </c>
      <c r="F40">
        <f>(E41-E40)</f>
        <v>16800000</v>
      </c>
      <c r="G40">
        <f>((D41-D40)*(E41-E40))/2+(D41-D40)*E40</f>
        <v>9600000</v>
      </c>
      <c r="H40" t="s">
        <v>29</v>
      </c>
      <c r="I40" t="s">
        <v>31</v>
      </c>
      <c r="J40">
        <f>SUM(G40:G45)</f>
        <v>3067600000</v>
      </c>
      <c r="K40">
        <f>AVERAGE(J40:J43)</f>
        <v>2986850000</v>
      </c>
      <c r="M40" t="s">
        <v>31</v>
      </c>
      <c r="N40" s="42" t="s">
        <v>8</v>
      </c>
      <c r="O40" s="43">
        <f>MAX(E40:E46)</f>
        <v>400000000</v>
      </c>
      <c r="P40">
        <f>MAX(F40:F42)</f>
        <v>252000000</v>
      </c>
      <c r="Q40" s="42">
        <v>1</v>
      </c>
      <c r="S40" t="s">
        <v>29</v>
      </c>
      <c r="T40" t="s">
        <v>31</v>
      </c>
      <c r="U40">
        <f>SUM(G40:G45)</f>
        <v>3067600000</v>
      </c>
      <c r="V40">
        <f>AVERAGE(U40:U43)</f>
        <v>2986850000</v>
      </c>
      <c r="W40" t="s">
        <v>31</v>
      </c>
      <c r="X40">
        <f>P40</f>
        <v>252000000</v>
      </c>
      <c r="Y40">
        <f>AVERAGE(X40:X43)</f>
        <v>295000000</v>
      </c>
      <c r="Z40" t="s">
        <v>31</v>
      </c>
    </row>
    <row r="41" spans="2:57" ht="16" x14ac:dyDescent="0.2">
      <c r="B41" t="s">
        <v>29</v>
      </c>
      <c r="C41" t="str">
        <f t="shared" ref="C41:C46" si="7">$D$24</f>
        <v>At1</v>
      </c>
      <c r="D41">
        <f>$C$27</f>
        <v>1</v>
      </c>
      <c r="E41">
        <f t="shared" ref="E41:E46" si="8">D27</f>
        <v>18000000</v>
      </c>
      <c r="F41">
        <f>(E43-E41)</f>
        <v>252000000</v>
      </c>
      <c r="G41">
        <f>((D43-D41)*(E43-E41))/2+(D43-D41)*E41</f>
        <v>288000000</v>
      </c>
      <c r="H41" t="s">
        <v>29</v>
      </c>
      <c r="I41" t="s">
        <v>31</v>
      </c>
      <c r="J41">
        <f>SUM(G47:G52)</f>
        <v>2595600000</v>
      </c>
      <c r="M41" t="s">
        <v>31</v>
      </c>
      <c r="N41" s="42" t="s">
        <v>9</v>
      </c>
      <c r="O41" s="43">
        <f>MAX(E47:E53)</f>
        <v>360000000</v>
      </c>
      <c r="P41">
        <f>MAX(F47:F49)</f>
        <v>210000000</v>
      </c>
      <c r="Q41" s="42">
        <v>1</v>
      </c>
      <c r="R41" s="42"/>
      <c r="S41" t="s">
        <v>29</v>
      </c>
      <c r="T41" t="s">
        <v>31</v>
      </c>
      <c r="U41">
        <f>SUM(G47:G52)</f>
        <v>2595600000</v>
      </c>
      <c r="W41" t="s">
        <v>31</v>
      </c>
      <c r="X41">
        <f t="shared" ref="X41:X54" si="9">P41</f>
        <v>210000000</v>
      </c>
      <c r="Z41" t="s">
        <v>32</v>
      </c>
    </row>
    <row r="42" spans="2:57" ht="16" x14ac:dyDescent="0.2">
      <c r="B42" t="s">
        <v>29</v>
      </c>
      <c r="C42" t="str">
        <f t="shared" si="7"/>
        <v>At1</v>
      </c>
      <c r="D42">
        <v>2</v>
      </c>
      <c r="E42">
        <f t="shared" si="8"/>
        <v>170000000</v>
      </c>
      <c r="G42">
        <f>((D44-D43)*(E44-E43))/2+(D44-D43)*E43</f>
        <v>1005000000</v>
      </c>
      <c r="H42" t="s">
        <v>29</v>
      </c>
      <c r="I42" t="s">
        <v>31</v>
      </c>
      <c r="J42">
        <f>SUM(G54:G59)</f>
        <v>3375100000</v>
      </c>
      <c r="M42" t="s">
        <v>31</v>
      </c>
      <c r="N42" s="42" t="s">
        <v>10</v>
      </c>
      <c r="O42" s="43">
        <f>MAX(E54:E60)</f>
        <v>420000000</v>
      </c>
      <c r="P42">
        <f>MAX(F54:F56)</f>
        <v>407000000</v>
      </c>
      <c r="Q42" s="42">
        <v>1</v>
      </c>
      <c r="R42" s="42"/>
      <c r="S42" t="s">
        <v>29</v>
      </c>
      <c r="T42" t="s">
        <v>31</v>
      </c>
      <c r="U42">
        <f>SUM(G54:G59)</f>
        <v>3375100000</v>
      </c>
      <c r="W42" t="s">
        <v>31</v>
      </c>
      <c r="X42">
        <f t="shared" si="9"/>
        <v>407000000</v>
      </c>
      <c r="Z42" t="s">
        <v>36</v>
      </c>
      <c r="AA42">
        <f>LOG10(V48/V40)</f>
        <v>-0.21781085861008281</v>
      </c>
      <c r="AB42">
        <f>AA42*2</f>
        <v>-0.43562171722016563</v>
      </c>
      <c r="AC42" s="44" t="s">
        <v>159</v>
      </c>
      <c r="AD42">
        <f>LOG10(Y48/Y40)</f>
        <v>-0.16987911595539595</v>
      </c>
      <c r="AE42">
        <f>AD42*2</f>
        <v>-0.33975823191079191</v>
      </c>
      <c r="AF42" s="44">
        <v>0.14099999999999999</v>
      </c>
      <c r="AI42" t="s">
        <v>28</v>
      </c>
      <c r="AJ42" t="s">
        <v>27</v>
      </c>
      <c r="AK42" t="s">
        <v>26</v>
      </c>
      <c r="AL42" t="s">
        <v>80</v>
      </c>
      <c r="AM42" t="s">
        <v>81</v>
      </c>
      <c r="AO42" t="s">
        <v>34</v>
      </c>
      <c r="AP42" t="s">
        <v>28</v>
      </c>
      <c r="AQ42" t="s">
        <v>6</v>
      </c>
      <c r="AR42" t="s">
        <v>82</v>
      </c>
      <c r="AS42" t="s">
        <v>35</v>
      </c>
      <c r="AT42" t="s">
        <v>83</v>
      </c>
      <c r="AU42" t="s">
        <v>81</v>
      </c>
      <c r="AV42" t="s">
        <v>35</v>
      </c>
      <c r="AW42" t="s">
        <v>84</v>
      </c>
      <c r="AY42" t="s">
        <v>6</v>
      </c>
      <c r="AZ42" t="s">
        <v>85</v>
      </c>
      <c r="BA42" t="s">
        <v>86</v>
      </c>
      <c r="BB42" t="s">
        <v>87</v>
      </c>
      <c r="BD42" t="s">
        <v>35</v>
      </c>
      <c r="BE42" t="s">
        <v>84</v>
      </c>
    </row>
    <row r="43" spans="2:57" ht="16" x14ac:dyDescent="0.2">
      <c r="B43" t="s">
        <v>29</v>
      </c>
      <c r="C43" t="str">
        <f t="shared" si="7"/>
        <v>At1</v>
      </c>
      <c r="D43">
        <f>C$29</f>
        <v>3</v>
      </c>
      <c r="E43">
        <f t="shared" si="8"/>
        <v>270000000</v>
      </c>
      <c r="G43">
        <f>((D44-D43)*(E44-E43))/2+(D44-D43)*E43</f>
        <v>1005000000</v>
      </c>
      <c r="H43" t="s">
        <v>29</v>
      </c>
      <c r="I43" t="s">
        <v>31</v>
      </c>
      <c r="J43">
        <f>SUM(G61:G66)</f>
        <v>2909100000</v>
      </c>
      <c r="M43" t="s">
        <v>31</v>
      </c>
      <c r="N43" s="42" t="s">
        <v>11</v>
      </c>
      <c r="O43" s="43">
        <f>MAX(E61:E67)</f>
        <v>540000000</v>
      </c>
      <c r="P43">
        <f>MAX(F61:F63)</f>
        <v>311000000</v>
      </c>
      <c r="Q43" s="42">
        <v>1</v>
      </c>
      <c r="R43" s="42"/>
      <c r="S43" t="s">
        <v>29</v>
      </c>
      <c r="T43" t="s">
        <v>31</v>
      </c>
      <c r="U43">
        <f>SUM(G61:G66)</f>
        <v>2909100000</v>
      </c>
      <c r="W43" t="s">
        <v>31</v>
      </c>
      <c r="X43">
        <f t="shared" si="9"/>
        <v>311000000</v>
      </c>
      <c r="Z43" t="s">
        <v>37</v>
      </c>
      <c r="AA43">
        <f>LOG10(V52/V44)</f>
        <v>-0.46295180290506888</v>
      </c>
      <c r="AB43">
        <f>AA43*2</f>
        <v>-0.92590360581013775</v>
      </c>
      <c r="AC43" s="44" t="s">
        <v>160</v>
      </c>
      <c r="AD43">
        <f>LOG10(Y52/Y44)</f>
        <v>-0.48450906278784051</v>
      </c>
      <c r="AE43">
        <f>AD43*2</f>
        <v>-0.96901812557568101</v>
      </c>
      <c r="AF43" s="44" t="s">
        <v>161</v>
      </c>
      <c r="AI43" t="s">
        <v>31</v>
      </c>
      <c r="AJ43" t="s">
        <v>8</v>
      </c>
      <c r="AK43">
        <v>0</v>
      </c>
      <c r="AL43">
        <v>7.3666666666666671</v>
      </c>
      <c r="AM43">
        <v>100</v>
      </c>
      <c r="AO43">
        <v>99.528301886792462</v>
      </c>
      <c r="AP43" t="s">
        <v>31</v>
      </c>
      <c r="AQ43" t="s">
        <v>8</v>
      </c>
      <c r="AR43">
        <v>43.346779990242567</v>
      </c>
      <c r="AS43">
        <v>40.748252796585007</v>
      </c>
      <c r="AT43">
        <v>62.621498810530056</v>
      </c>
      <c r="AU43">
        <v>56.726133217227627</v>
      </c>
      <c r="AV43">
        <v>40.748252796585007</v>
      </c>
      <c r="AW43">
        <v>3.3706951285041482</v>
      </c>
      <c r="AY43" t="s">
        <v>162</v>
      </c>
      <c r="AZ43">
        <v>66.56162661993082</v>
      </c>
      <c r="BA43">
        <v>85.000416368051077</v>
      </c>
      <c r="BB43">
        <v>5.0035813234197022</v>
      </c>
      <c r="BD43">
        <v>40.748252796585007</v>
      </c>
      <c r="BE43">
        <v>3.3706951285041482</v>
      </c>
    </row>
    <row r="44" spans="2:57" ht="16" x14ac:dyDescent="0.2">
      <c r="B44" t="s">
        <v>29</v>
      </c>
      <c r="C44" t="str">
        <f t="shared" si="7"/>
        <v>At1</v>
      </c>
      <c r="D44">
        <f>C$30</f>
        <v>6</v>
      </c>
      <c r="E44">
        <f t="shared" si="8"/>
        <v>400000000</v>
      </c>
      <c r="G44">
        <f>((D45-D44)*(E45-E44))/2+(D45-D44)*E44</f>
        <v>390000000</v>
      </c>
      <c r="H44" t="s">
        <v>29</v>
      </c>
      <c r="I44" t="s">
        <v>32</v>
      </c>
      <c r="J44">
        <f>SUM(G68:G73)</f>
        <v>132799333.33333333</v>
      </c>
      <c r="K44">
        <f>AVERAGE(J44:J47)</f>
        <v>124407833.33333334</v>
      </c>
      <c r="M44" t="s">
        <v>32</v>
      </c>
      <c r="N44" s="42" t="s">
        <v>12</v>
      </c>
      <c r="O44" s="43">
        <f>MAX(E68:E75)</f>
        <v>16000000</v>
      </c>
      <c r="P44">
        <f>MAX(F68:F70)</f>
        <v>15956000</v>
      </c>
      <c r="Q44" s="42">
        <v>1</v>
      </c>
      <c r="R44" s="42"/>
      <c r="S44" t="s">
        <v>29</v>
      </c>
      <c r="T44" t="s">
        <v>32</v>
      </c>
      <c r="U44">
        <f>SUM(G68:G73)</f>
        <v>132799333.33333333</v>
      </c>
      <c r="V44">
        <f>AVERAGE(U44:U47)</f>
        <v>124407833.33333334</v>
      </c>
      <c r="W44" t="s">
        <v>32</v>
      </c>
      <c r="X44">
        <f t="shared" si="9"/>
        <v>15956000</v>
      </c>
      <c r="Y44">
        <f>AVERAGE(X44:X47)</f>
        <v>12717000</v>
      </c>
      <c r="AI44" t="s">
        <v>31</v>
      </c>
      <c r="AJ44" t="s">
        <v>8</v>
      </c>
      <c r="AK44">
        <v>1</v>
      </c>
      <c r="AL44">
        <v>7</v>
      </c>
      <c r="AM44">
        <v>99.056603773584911</v>
      </c>
      <c r="AO44">
        <v>98.82407653467979</v>
      </c>
      <c r="AP44" t="s">
        <v>31</v>
      </c>
      <c r="AQ44" t="s">
        <v>9</v>
      </c>
      <c r="AR44">
        <v>39.840753857300115</v>
      </c>
      <c r="AT44">
        <v>59.115472677587604</v>
      </c>
      <c r="AU44">
        <v>53.550174333168918</v>
      </c>
      <c r="BD44">
        <v>25.813373823345813</v>
      </c>
      <c r="BE44">
        <v>6.6054272412176624</v>
      </c>
    </row>
    <row r="45" spans="2:57" ht="16" x14ac:dyDescent="0.2">
      <c r="B45" t="s">
        <v>29</v>
      </c>
      <c r="C45" t="str">
        <f t="shared" si="7"/>
        <v>At1</v>
      </c>
      <c r="D45">
        <f>C$31</f>
        <v>7</v>
      </c>
      <c r="E45">
        <f t="shared" si="8"/>
        <v>380000000</v>
      </c>
      <c r="G45">
        <f>((D46-D45)*(E46-E45))/2+(D46-D45)*E45</f>
        <v>370000000</v>
      </c>
      <c r="H45" t="s">
        <v>29</v>
      </c>
      <c r="I45" t="s">
        <v>32</v>
      </c>
      <c r="J45">
        <f>SUM(G75:G80)</f>
        <v>125788833.33333334</v>
      </c>
      <c r="M45" t="s">
        <v>32</v>
      </c>
      <c r="N45" s="42" t="s">
        <v>13</v>
      </c>
      <c r="O45" s="43">
        <f>MAX(E75:E81)</f>
        <v>17000000</v>
      </c>
      <c r="P45">
        <f>MAX(F75:F77)</f>
        <v>10963000</v>
      </c>
      <c r="Q45" s="42">
        <v>1</v>
      </c>
      <c r="R45" s="42"/>
      <c r="S45" t="s">
        <v>29</v>
      </c>
      <c r="T45" t="s">
        <v>32</v>
      </c>
      <c r="U45">
        <f>SUM(G75:G80)</f>
        <v>125788833.33333334</v>
      </c>
      <c r="W45" t="s">
        <v>32</v>
      </c>
      <c r="X45">
        <f t="shared" si="9"/>
        <v>10963000</v>
      </c>
      <c r="AI45" t="s">
        <v>31</v>
      </c>
      <c r="AJ45" t="s">
        <v>8</v>
      </c>
      <c r="AK45">
        <v>2</v>
      </c>
      <c r="AL45">
        <v>7</v>
      </c>
      <c r="AM45">
        <v>98.591549295774655</v>
      </c>
      <c r="AO45">
        <v>96.926106401441828</v>
      </c>
      <c r="AP45" t="s">
        <v>31</v>
      </c>
      <c r="AQ45" t="s">
        <v>10</v>
      </c>
      <c r="AR45">
        <v>36.361618029795977</v>
      </c>
      <c r="AT45">
        <v>55.636336850083467</v>
      </c>
      <c r="AU45">
        <v>50.398574224890403</v>
      </c>
      <c r="BD45">
        <v>85.000416368051077</v>
      </c>
      <c r="BE45">
        <v>5.0035813234197022</v>
      </c>
    </row>
    <row r="46" spans="2:57" ht="16" x14ac:dyDescent="0.2">
      <c r="B46" t="s">
        <v>29</v>
      </c>
      <c r="C46" t="str">
        <f t="shared" si="7"/>
        <v>At1</v>
      </c>
      <c r="D46">
        <f>C$32</f>
        <v>8</v>
      </c>
      <c r="E46">
        <f t="shared" si="8"/>
        <v>360000000</v>
      </c>
      <c r="H46" t="s">
        <v>29</v>
      </c>
      <c r="I46" t="s">
        <v>32</v>
      </c>
      <c r="J46">
        <f>SUM(G82:G87)</f>
        <v>98263333.333333343</v>
      </c>
      <c r="M46" t="s">
        <v>32</v>
      </c>
      <c r="N46" s="42" t="s">
        <v>14</v>
      </c>
      <c r="O46" s="43">
        <f>MAX(E82:E88)</f>
        <v>18000000</v>
      </c>
      <c r="P46">
        <f>MAX(F82:F84)</f>
        <v>8980000</v>
      </c>
      <c r="Q46" s="42">
        <v>1</v>
      </c>
      <c r="S46" t="s">
        <v>29</v>
      </c>
      <c r="T46" t="s">
        <v>32</v>
      </c>
      <c r="U46">
        <f>SUM(G82:G87)</f>
        <v>98263333.333333343</v>
      </c>
      <c r="W46" t="s">
        <v>32</v>
      </c>
      <c r="X46">
        <f t="shared" si="9"/>
        <v>8980000</v>
      </c>
      <c r="AI46" t="s">
        <v>31</v>
      </c>
      <c r="AJ46" t="s">
        <v>8</v>
      </c>
      <c r="AK46">
        <v>3</v>
      </c>
      <c r="AL46">
        <v>6.7</v>
      </c>
      <c r="AM46">
        <v>95.260663507109001</v>
      </c>
      <c r="AO46">
        <v>279.75735470766807</v>
      </c>
      <c r="AP46" t="s">
        <v>31</v>
      </c>
      <c r="AQ46" t="s">
        <v>11</v>
      </c>
      <c r="AR46">
        <v>43.443859309001368</v>
      </c>
      <c r="AT46">
        <v>62.718578129288858</v>
      </c>
      <c r="AU46">
        <v>56.814073213445404</v>
      </c>
    </row>
    <row r="47" spans="2:57" ht="16" x14ac:dyDescent="0.2">
      <c r="B47" t="s">
        <v>29</v>
      </c>
      <c r="C47" t="str">
        <f>$E$24</f>
        <v>At2</v>
      </c>
      <c r="D47">
        <f>$C$26</f>
        <v>0</v>
      </c>
      <c r="E47">
        <f>E26</f>
        <v>1200000</v>
      </c>
      <c r="F47">
        <f>(E48-E47)</f>
        <v>8800000</v>
      </c>
      <c r="G47">
        <f>((D48-D47)*(E48-E47))/2+(D48-D47)*E47</f>
        <v>5600000</v>
      </c>
      <c r="H47" t="s">
        <v>29</v>
      </c>
      <c r="I47" t="s">
        <v>32</v>
      </c>
      <c r="J47">
        <f>SUM(G89:G94)</f>
        <v>140779833.33333334</v>
      </c>
      <c r="M47" t="s">
        <v>32</v>
      </c>
      <c r="N47" s="42" t="s">
        <v>15</v>
      </c>
      <c r="O47" s="43">
        <f>MAX(E89:E95)</f>
        <v>25000000</v>
      </c>
      <c r="P47">
        <f>MAX(F89:F91)</f>
        <v>14969000</v>
      </c>
      <c r="Q47" s="42">
        <v>1</v>
      </c>
      <c r="S47" t="s">
        <v>29</v>
      </c>
      <c r="T47" t="s">
        <v>32</v>
      </c>
      <c r="U47">
        <f>SUM(G89:G94)</f>
        <v>140779833.33333334</v>
      </c>
      <c r="W47" t="s">
        <v>32</v>
      </c>
      <c r="X47">
        <f t="shared" si="9"/>
        <v>14969000</v>
      </c>
      <c r="AI47" t="s">
        <v>31</v>
      </c>
      <c r="AJ47" t="s">
        <v>8</v>
      </c>
      <c r="AK47">
        <v>6</v>
      </c>
      <c r="AL47">
        <v>6.6</v>
      </c>
      <c r="AM47">
        <v>91.244239631336399</v>
      </c>
      <c r="AO47">
        <v>91.119750147421755</v>
      </c>
      <c r="AP47" t="s">
        <v>32</v>
      </c>
      <c r="AQ47" t="s">
        <v>12</v>
      </c>
      <c r="AR47">
        <v>21.410868455287869</v>
      </c>
      <c r="AS47">
        <v>25.813373823345813</v>
      </c>
      <c r="AT47">
        <v>40.685587275575358</v>
      </c>
      <c r="AU47">
        <v>36.855330639696227</v>
      </c>
      <c r="AV47">
        <v>25.813373823345813</v>
      </c>
      <c r="AW47">
        <v>6.6054272412176624</v>
      </c>
    </row>
    <row r="48" spans="2:57" ht="16" x14ac:dyDescent="0.2">
      <c r="B48" t="s">
        <v>29</v>
      </c>
      <c r="C48" t="str">
        <f t="shared" ref="C48:C53" si="10">$E$24</f>
        <v>At2</v>
      </c>
      <c r="D48">
        <f>$C$27</f>
        <v>1</v>
      </c>
      <c r="E48">
        <f t="shared" ref="E48:E53" si="11">E27</f>
        <v>10000000</v>
      </c>
      <c r="F48">
        <f>(E50-E48)</f>
        <v>210000000</v>
      </c>
      <c r="G48">
        <f>((D50-D48)*(E50-E48))/2+(D50-D48)*E48</f>
        <v>230000000</v>
      </c>
      <c r="H48" t="s">
        <v>30</v>
      </c>
      <c r="I48" t="s">
        <v>36</v>
      </c>
      <c r="J48">
        <f>SUM(G96:G101)</f>
        <v>2006100000</v>
      </c>
      <c r="K48">
        <f>AVERAGE(J48:J51)</f>
        <v>1808850000</v>
      </c>
      <c r="M48" t="s">
        <v>36</v>
      </c>
      <c r="N48" s="42" t="s">
        <v>16</v>
      </c>
      <c r="O48" s="43">
        <f>MAX(E96:E102)</f>
        <v>250000000</v>
      </c>
      <c r="P48">
        <f>MAX(F96:F98)</f>
        <v>233000000</v>
      </c>
      <c r="Q48" s="42">
        <v>1</v>
      </c>
      <c r="S48" t="s">
        <v>30</v>
      </c>
      <c r="T48" t="s">
        <v>36</v>
      </c>
      <c r="U48">
        <f>SUM(G96:G101)</f>
        <v>2006100000</v>
      </c>
      <c r="V48">
        <f>AVERAGE(U48:U51)</f>
        <v>1808850000</v>
      </c>
      <c r="W48" t="s">
        <v>36</v>
      </c>
      <c r="X48">
        <f t="shared" si="9"/>
        <v>233000000</v>
      </c>
      <c r="Y48">
        <f>AVERAGE(X48:X51)</f>
        <v>199500000</v>
      </c>
      <c r="AI48" t="s">
        <v>31</v>
      </c>
      <c r="AJ48" t="s">
        <v>8</v>
      </c>
      <c r="AK48">
        <v>7</v>
      </c>
      <c r="AL48">
        <v>6.4</v>
      </c>
      <c r="AM48">
        <v>90.995260663507111</v>
      </c>
      <c r="AO48">
        <v>90.497630331753555</v>
      </c>
      <c r="AP48" t="s">
        <v>32</v>
      </c>
      <c r="AQ48" t="s">
        <v>13</v>
      </c>
      <c r="AR48">
        <v>19.27471882028749</v>
      </c>
      <c r="AT48">
        <v>38.549437640574979</v>
      </c>
      <c r="AU48">
        <v>34.92028419289052</v>
      </c>
    </row>
    <row r="49" spans="2:49" ht="16" x14ac:dyDescent="0.2">
      <c r="B49" t="s">
        <v>29</v>
      </c>
      <c r="C49" t="str">
        <f t="shared" si="10"/>
        <v>At2</v>
      </c>
      <c r="D49">
        <v>2</v>
      </c>
      <c r="E49">
        <f t="shared" si="11"/>
        <v>180000000</v>
      </c>
      <c r="G49">
        <f>((D51-D50)*(E51-E50))/2+(D51-D50)*E50</f>
        <v>870000000</v>
      </c>
      <c r="H49" t="s">
        <v>30</v>
      </c>
      <c r="I49" t="s">
        <v>36</v>
      </c>
      <c r="J49">
        <f>SUM(G103:G108)</f>
        <v>1316600000</v>
      </c>
      <c r="M49" t="s">
        <v>36</v>
      </c>
      <c r="N49" s="42" t="s">
        <v>17</v>
      </c>
      <c r="O49" s="43">
        <f>MAX(E103:E109)</f>
        <v>190000000</v>
      </c>
      <c r="P49">
        <f>MAX(F103:F105)</f>
        <v>106000000</v>
      </c>
      <c r="Q49" s="42">
        <v>1</v>
      </c>
      <c r="S49" t="s">
        <v>30</v>
      </c>
      <c r="T49" t="s">
        <v>36</v>
      </c>
      <c r="U49">
        <f>SUM(G103:G108)</f>
        <v>1316600000</v>
      </c>
      <c r="W49" t="s">
        <v>36</v>
      </c>
      <c r="X49">
        <f t="shared" si="9"/>
        <v>106000000</v>
      </c>
      <c r="AI49" t="s">
        <v>31</v>
      </c>
      <c r="AJ49" t="s">
        <v>8</v>
      </c>
      <c r="AK49">
        <v>8</v>
      </c>
      <c r="AL49">
        <v>6.3</v>
      </c>
      <c r="AM49">
        <v>90</v>
      </c>
      <c r="AP49" t="s">
        <v>32</v>
      </c>
      <c r="AQ49" t="s">
        <v>14</v>
      </c>
      <c r="AR49">
        <v>33.39398353701722</v>
      </c>
      <c r="AT49">
        <v>52.66870235730471</v>
      </c>
      <c r="AU49">
        <v>47.710321264245842</v>
      </c>
    </row>
    <row r="50" spans="2:49" ht="16" x14ac:dyDescent="0.2">
      <c r="B50" t="s">
        <v>29</v>
      </c>
      <c r="C50" t="str">
        <f t="shared" si="10"/>
        <v>At2</v>
      </c>
      <c r="D50">
        <f>C$29</f>
        <v>3</v>
      </c>
      <c r="E50">
        <f t="shared" si="11"/>
        <v>220000000</v>
      </c>
      <c r="G50">
        <f>((D51-D50)*(E51-E50))/2+(D51-D50)*E50</f>
        <v>870000000</v>
      </c>
      <c r="H50" t="s">
        <v>30</v>
      </c>
      <c r="I50" t="s">
        <v>36</v>
      </c>
      <c r="J50">
        <f>SUM(G110:G115)</f>
        <v>2120100000</v>
      </c>
      <c r="M50" t="s">
        <v>36</v>
      </c>
      <c r="N50" s="42" t="s">
        <v>18</v>
      </c>
      <c r="O50" s="43">
        <f>MAX(E110:E116)</f>
        <v>290000000</v>
      </c>
      <c r="P50">
        <f>MAX(F110:F112)</f>
        <v>277000000</v>
      </c>
      <c r="Q50" s="42">
        <v>1</v>
      </c>
      <c r="S50" t="s">
        <v>30</v>
      </c>
      <c r="T50" t="s">
        <v>36</v>
      </c>
      <c r="U50">
        <f>SUM(G110:G115)</f>
        <v>2120100000</v>
      </c>
      <c r="W50" t="s">
        <v>36</v>
      </c>
      <c r="X50">
        <f t="shared" si="9"/>
        <v>277000000</v>
      </c>
      <c r="AI50" t="s">
        <v>31</v>
      </c>
      <c r="AJ50" t="s">
        <v>9</v>
      </c>
      <c r="AK50">
        <v>0</v>
      </c>
      <c r="AL50">
        <v>7.3666666666666671</v>
      </c>
      <c r="AM50">
        <v>100</v>
      </c>
      <c r="AO50">
        <v>98.113207547169822</v>
      </c>
      <c r="AP50" t="s">
        <v>32</v>
      </c>
      <c r="AQ50" t="s">
        <v>15</v>
      </c>
      <c r="AR50">
        <v>29.173924480790674</v>
      </c>
      <c r="AT50">
        <v>48.448643301078164</v>
      </c>
      <c r="AU50">
        <v>43.887550542446682</v>
      </c>
    </row>
    <row r="51" spans="2:49" ht="16" x14ac:dyDescent="0.2">
      <c r="B51" t="s">
        <v>29</v>
      </c>
      <c r="C51" t="str">
        <f t="shared" si="10"/>
        <v>At2</v>
      </c>
      <c r="D51">
        <f>C$30</f>
        <v>6</v>
      </c>
      <c r="E51">
        <f t="shared" si="11"/>
        <v>360000000</v>
      </c>
      <c r="G51">
        <f>((D52-D51)*(E52-E51))/2+(D52-D51)*E51</f>
        <v>325000000</v>
      </c>
      <c r="H51" t="s">
        <v>30</v>
      </c>
      <c r="I51" t="s">
        <v>36</v>
      </c>
      <c r="J51">
        <f>SUM(G117:G122)</f>
        <v>1792600000</v>
      </c>
      <c r="M51" t="s">
        <v>36</v>
      </c>
      <c r="N51" s="42" t="s">
        <v>19</v>
      </c>
      <c r="O51" s="43">
        <f>MAX(E117:E123)</f>
        <v>500000000</v>
      </c>
      <c r="P51">
        <f>MAX(F117:F119)</f>
        <v>182000000</v>
      </c>
      <c r="Q51" s="42">
        <v>1</v>
      </c>
      <c r="S51" t="s">
        <v>30</v>
      </c>
      <c r="T51" t="s">
        <v>36</v>
      </c>
      <c r="U51">
        <f>SUM(G117:G122)</f>
        <v>1792600000</v>
      </c>
      <c r="W51" t="s">
        <v>36</v>
      </c>
      <c r="X51">
        <f t="shared" si="9"/>
        <v>182000000</v>
      </c>
      <c r="AI51" t="s">
        <v>31</v>
      </c>
      <c r="AJ51" t="s">
        <v>9</v>
      </c>
      <c r="AK51">
        <v>1</v>
      </c>
      <c r="AL51">
        <v>6.8</v>
      </c>
      <c r="AM51">
        <v>96.226415094339629</v>
      </c>
      <c r="AO51">
        <v>96.704756842944477</v>
      </c>
      <c r="AP51" t="s">
        <v>89</v>
      </c>
      <c r="AQ51" t="s">
        <v>90</v>
      </c>
      <c r="AR51">
        <v>86.263718932251436</v>
      </c>
      <c r="AS51">
        <v>85.000416368051077</v>
      </c>
      <c r="AT51">
        <v>105.53843775253893</v>
      </c>
      <c r="AU51">
        <v>95.602749745777501</v>
      </c>
      <c r="AV51">
        <v>85.000416368051077</v>
      </c>
      <c r="AW51">
        <v>5.0035813234197022</v>
      </c>
    </row>
    <row r="52" spans="2:49" ht="16" x14ac:dyDescent="0.2">
      <c r="B52" t="s">
        <v>29</v>
      </c>
      <c r="C52" t="str">
        <f t="shared" si="10"/>
        <v>At2</v>
      </c>
      <c r="D52">
        <f>C$31</f>
        <v>7</v>
      </c>
      <c r="E52">
        <f t="shared" si="11"/>
        <v>290000000</v>
      </c>
      <c r="G52">
        <f>((D53-D52)*(E53-E52))/2+(D53-D52)*E52</f>
        <v>295000000</v>
      </c>
      <c r="H52" t="s">
        <v>30</v>
      </c>
      <c r="I52" t="s">
        <v>37</v>
      </c>
      <c r="J52">
        <f>SUM(G124:G129)</f>
        <v>45248333.333333328</v>
      </c>
      <c r="K52">
        <f>AVERAGE(J52:J55)</f>
        <v>42844583.333333328</v>
      </c>
      <c r="M52" t="s">
        <v>37</v>
      </c>
      <c r="N52" s="42" t="s">
        <v>20</v>
      </c>
      <c r="O52" s="43">
        <f>MAX(E124:E130)</f>
        <v>6000000</v>
      </c>
      <c r="P52">
        <f>MAX(F124:F126)</f>
        <v>3790000</v>
      </c>
      <c r="Q52" s="42">
        <v>1</v>
      </c>
      <c r="S52" t="s">
        <v>30</v>
      </c>
      <c r="T52" t="s">
        <v>37</v>
      </c>
      <c r="U52">
        <f>SUM(G124:G129)</f>
        <v>45248333.333333328</v>
      </c>
      <c r="V52">
        <f>AVERAGE(U52:U55)</f>
        <v>42844583.333333328</v>
      </c>
      <c r="W52" t="s">
        <v>37</v>
      </c>
      <c r="X52">
        <f t="shared" si="9"/>
        <v>3790000</v>
      </c>
      <c r="Y52">
        <f>AVERAGE(X52:X55)</f>
        <v>4167500</v>
      </c>
      <c r="AI52" t="s">
        <v>31</v>
      </c>
      <c r="AJ52" t="s">
        <v>9</v>
      </c>
      <c r="AK52">
        <v>2</v>
      </c>
      <c r="AL52">
        <v>6.9</v>
      </c>
      <c r="AM52">
        <v>97.183098591549324</v>
      </c>
      <c r="AO52">
        <v>96.932781523262804</v>
      </c>
      <c r="AP52" t="s">
        <v>89</v>
      </c>
      <c r="AQ52" t="s">
        <v>91</v>
      </c>
      <c r="AR52">
        <v>79.206574770380939</v>
      </c>
      <c r="AT52">
        <v>98.481293590668429</v>
      </c>
      <c r="AU52">
        <v>89.209985160715704</v>
      </c>
    </row>
    <row r="53" spans="2:49" ht="16" x14ac:dyDescent="0.2">
      <c r="B53" t="s">
        <v>29</v>
      </c>
      <c r="C53" t="str">
        <f t="shared" si="10"/>
        <v>At2</v>
      </c>
      <c r="D53">
        <f>C$32</f>
        <v>8</v>
      </c>
      <c r="E53">
        <f t="shared" si="11"/>
        <v>300000000</v>
      </c>
      <c r="H53" t="s">
        <v>30</v>
      </c>
      <c r="I53" t="s">
        <v>37</v>
      </c>
      <c r="J53">
        <f>SUM(G131:G136)</f>
        <v>43423333.333333328</v>
      </c>
      <c r="M53" t="s">
        <v>37</v>
      </c>
      <c r="N53" s="42" t="s">
        <v>21</v>
      </c>
      <c r="O53" s="43">
        <f>MAX(E131:E137)</f>
        <v>5000000</v>
      </c>
      <c r="P53">
        <f>MAX(F131:F133)</f>
        <v>4640000</v>
      </c>
      <c r="Q53" s="42">
        <v>1</v>
      </c>
      <c r="S53" t="s">
        <v>30</v>
      </c>
      <c r="T53" t="s">
        <v>37</v>
      </c>
      <c r="U53">
        <f>SUM(G131:G136)</f>
        <v>43423333.333333328</v>
      </c>
      <c r="W53" t="s">
        <v>37</v>
      </c>
      <c r="X53">
        <f t="shared" si="9"/>
        <v>4640000</v>
      </c>
      <c r="AI53" t="s">
        <v>31</v>
      </c>
      <c r="AJ53" t="s">
        <v>9</v>
      </c>
      <c r="AK53">
        <v>3</v>
      </c>
      <c r="AL53">
        <v>6.8</v>
      </c>
      <c r="AM53">
        <v>96.682464454976298</v>
      </c>
      <c r="AO53">
        <v>283.96378884836304</v>
      </c>
      <c r="AP53" t="s">
        <v>89</v>
      </c>
      <c r="AQ53" t="s">
        <v>92</v>
      </c>
      <c r="AR53">
        <v>91.117961341299861</v>
      </c>
      <c r="AT53">
        <v>110.39268016158735</v>
      </c>
      <c r="AU53">
        <v>100</v>
      </c>
    </row>
    <row r="54" spans="2:49" ht="16" x14ac:dyDescent="0.2">
      <c r="B54" t="s">
        <v>29</v>
      </c>
      <c r="C54" t="str">
        <f>$F$24</f>
        <v>At3</v>
      </c>
      <c r="D54">
        <f>$C$26</f>
        <v>0</v>
      </c>
      <c r="E54">
        <f>F26</f>
        <v>1200000</v>
      </c>
      <c r="F54">
        <f>(E55-E54)</f>
        <v>11800000</v>
      </c>
      <c r="G54">
        <f>((D55-D54)*(E55-E54))/2+(D55-D54)*E54</f>
        <v>7100000</v>
      </c>
      <c r="H54" t="s">
        <v>30</v>
      </c>
      <c r="I54" t="s">
        <v>37</v>
      </c>
      <c r="J54">
        <f>SUM(G138:G143)</f>
        <v>48603333.333333328</v>
      </c>
      <c r="M54" t="s">
        <v>37</v>
      </c>
      <c r="N54" s="42" t="s">
        <v>22</v>
      </c>
      <c r="O54" s="43">
        <f>MAX(E138:E144)</f>
        <v>6200000</v>
      </c>
      <c r="P54">
        <f>MAX(F138:F140)</f>
        <v>5220000</v>
      </c>
      <c r="Q54" s="42">
        <v>1</v>
      </c>
      <c r="S54" t="s">
        <v>30</v>
      </c>
      <c r="T54" t="s">
        <v>37</v>
      </c>
      <c r="U54">
        <f>SUM(G138:G143)</f>
        <v>48603333.333333328</v>
      </c>
      <c r="W54" t="s">
        <v>37</v>
      </c>
      <c r="X54">
        <f t="shared" si="9"/>
        <v>5220000</v>
      </c>
      <c r="AI54" t="s">
        <v>31</v>
      </c>
      <c r="AJ54" t="s">
        <v>9</v>
      </c>
      <c r="AK54">
        <v>6</v>
      </c>
      <c r="AL54">
        <v>6.7</v>
      </c>
      <c r="AM54">
        <v>92.626728110599075</v>
      </c>
      <c r="AO54">
        <v>92.521894860986734</v>
      </c>
      <c r="AP54" t="s">
        <v>89</v>
      </c>
      <c r="AQ54" t="s">
        <v>93</v>
      </c>
      <c r="AR54">
        <v>83.413410428272073</v>
      </c>
      <c r="AT54">
        <v>102.68812924855956</v>
      </c>
      <c r="AU54">
        <v>93.020777372421577</v>
      </c>
    </row>
    <row r="55" spans="2:49" ht="16" x14ac:dyDescent="0.2">
      <c r="B55" t="s">
        <v>29</v>
      </c>
      <c r="C55" t="str">
        <f t="shared" ref="C55:C60" si="12">$F$24</f>
        <v>At3</v>
      </c>
      <c r="D55">
        <f>$C$27</f>
        <v>1</v>
      </c>
      <c r="E55">
        <f t="shared" ref="E55:E60" si="13">F27</f>
        <v>13000000</v>
      </c>
      <c r="F55">
        <f>(E57-E55)</f>
        <v>407000000</v>
      </c>
      <c r="G55">
        <f>((D57-D55)*(E57-E55))/2+(D57-D55)*E55</f>
        <v>433000000</v>
      </c>
      <c r="H55" t="s">
        <v>30</v>
      </c>
      <c r="I55" t="s">
        <v>37</v>
      </c>
      <c r="J55">
        <f>SUM(G145:G150)</f>
        <v>34103333.333333328</v>
      </c>
      <c r="M55" t="s">
        <v>37</v>
      </c>
      <c r="N55" s="42" t="s">
        <v>23</v>
      </c>
      <c r="O55" s="43">
        <f>MAX(E145:E151)</f>
        <v>4900000</v>
      </c>
      <c r="P55">
        <f>MAX(F145:F147)</f>
        <v>3020000</v>
      </c>
      <c r="Q55" s="42">
        <v>1</v>
      </c>
      <c r="S55" t="s">
        <v>30</v>
      </c>
      <c r="T55" t="s">
        <v>37</v>
      </c>
      <c r="U55">
        <f>SUM(G145:G150)</f>
        <v>34103333.333333328</v>
      </c>
      <c r="W55" t="s">
        <v>37</v>
      </c>
      <c r="X55">
        <f>P55</f>
        <v>3020000</v>
      </c>
      <c r="AI55" t="s">
        <v>31</v>
      </c>
      <c r="AJ55" t="s">
        <v>9</v>
      </c>
      <c r="AK55">
        <v>7</v>
      </c>
      <c r="AL55">
        <v>6.5</v>
      </c>
      <c r="AM55">
        <v>92.417061611374393</v>
      </c>
      <c r="AO55">
        <v>91.922816519972912</v>
      </c>
      <c r="AP55" t="s">
        <v>147</v>
      </c>
      <c r="AQ55" t="s">
        <v>147</v>
      </c>
      <c r="AR55">
        <v>66.56162661993082</v>
      </c>
    </row>
    <row r="56" spans="2:49" ht="16" x14ac:dyDescent="0.2">
      <c r="B56" t="s">
        <v>29</v>
      </c>
      <c r="C56" t="str">
        <f t="shared" si="12"/>
        <v>At3</v>
      </c>
      <c r="D56">
        <v>2</v>
      </c>
      <c r="E56">
        <f t="shared" si="13"/>
        <v>110000000</v>
      </c>
      <c r="G56">
        <f>((D58-D57)*(E58-E57))/2+(D58-D57)*E57</f>
        <v>1125000000</v>
      </c>
      <c r="N56" s="42"/>
      <c r="AI56" t="s">
        <v>31</v>
      </c>
      <c r="AJ56" t="s">
        <v>9</v>
      </c>
      <c r="AK56">
        <v>8</v>
      </c>
      <c r="AL56">
        <v>6.4</v>
      </c>
      <c r="AM56">
        <v>91.428571428571431</v>
      </c>
    </row>
    <row r="57" spans="2:49" ht="16" x14ac:dyDescent="0.2">
      <c r="B57" t="s">
        <v>29</v>
      </c>
      <c r="C57" t="str">
        <f t="shared" si="12"/>
        <v>At3</v>
      </c>
      <c r="D57">
        <f>C$29</f>
        <v>3</v>
      </c>
      <c r="E57">
        <f t="shared" si="13"/>
        <v>420000000</v>
      </c>
      <c r="G57">
        <f>((D58-D57)*(E58-E57))/2+(D58-D57)*E57</f>
        <v>1125000000</v>
      </c>
      <c r="N57" s="42"/>
      <c r="AI57" t="s">
        <v>31</v>
      </c>
      <c r="AJ57" t="s">
        <v>10</v>
      </c>
      <c r="AK57">
        <v>0</v>
      </c>
      <c r="AL57">
        <v>7.3666666666666671</v>
      </c>
      <c r="AM57">
        <v>100</v>
      </c>
      <c r="AO57">
        <v>98.820754716981128</v>
      </c>
      <c r="AQ57" t="s">
        <v>94</v>
      </c>
      <c r="AR57">
        <v>19.27471882028749</v>
      </c>
    </row>
    <row r="58" spans="2:49" ht="16" x14ac:dyDescent="0.2">
      <c r="B58" t="s">
        <v>29</v>
      </c>
      <c r="C58" t="str">
        <f t="shared" si="12"/>
        <v>At3</v>
      </c>
      <c r="D58">
        <f>C$30</f>
        <v>6</v>
      </c>
      <c r="E58">
        <f t="shared" si="13"/>
        <v>330000000</v>
      </c>
      <c r="G58">
        <f>((D59-D58)*(E59-E58))/2+(D59-D58)*E58</f>
        <v>335000000</v>
      </c>
      <c r="H58" s="41" t="s">
        <v>137</v>
      </c>
      <c r="I58" s="41" t="s">
        <v>138</v>
      </c>
      <c r="J58" s="41" t="s">
        <v>139</v>
      </c>
      <c r="K58" s="41" t="s">
        <v>140</v>
      </c>
      <c r="L58" s="41" t="s">
        <v>141</v>
      </c>
      <c r="N58" s="42"/>
      <c r="AI58" t="s">
        <v>31</v>
      </c>
      <c r="AJ58" t="s">
        <v>10</v>
      </c>
      <c r="AK58">
        <v>1</v>
      </c>
      <c r="AL58">
        <v>6.9</v>
      </c>
      <c r="AM58">
        <v>97.64150943396227</v>
      </c>
      <c r="AO58">
        <v>96.70807866064311</v>
      </c>
      <c r="AQ58" t="s">
        <v>95</v>
      </c>
      <c r="AR58">
        <v>110.39268016158735</v>
      </c>
    </row>
    <row r="59" spans="2:49" ht="16" x14ac:dyDescent="0.2">
      <c r="B59" t="s">
        <v>29</v>
      </c>
      <c r="C59" t="str">
        <f t="shared" si="12"/>
        <v>At3</v>
      </c>
      <c r="D59">
        <f>C$31</f>
        <v>7</v>
      </c>
      <c r="E59">
        <f t="shared" si="13"/>
        <v>340000000</v>
      </c>
      <c r="G59">
        <f>((D60-D59)*(E60-E59))/2+(D60-D59)*E59</f>
        <v>350000000</v>
      </c>
      <c r="H59" s="43" t="s">
        <v>142</v>
      </c>
      <c r="I59" s="43" t="s">
        <v>38</v>
      </c>
      <c r="J59" s="63" t="s">
        <v>143</v>
      </c>
      <c r="K59" s="42"/>
      <c r="N59" s="42"/>
      <c r="AI59" t="s">
        <v>31</v>
      </c>
      <c r="AJ59" t="s">
        <v>10</v>
      </c>
      <c r="AK59">
        <v>2</v>
      </c>
      <c r="AL59">
        <v>6.8</v>
      </c>
      <c r="AM59">
        <v>95.774647887323965</v>
      </c>
      <c r="AO59">
        <v>96.228556171150132</v>
      </c>
    </row>
    <row r="60" spans="2:49" ht="16" x14ac:dyDescent="0.2">
      <c r="B60" t="s">
        <v>29</v>
      </c>
      <c r="C60" t="str">
        <f t="shared" si="12"/>
        <v>At3</v>
      </c>
      <c r="D60">
        <f>C$32</f>
        <v>8</v>
      </c>
      <c r="E60">
        <f t="shared" si="13"/>
        <v>360000000</v>
      </c>
      <c r="H60" s="43" t="s">
        <v>38</v>
      </c>
      <c r="I60" s="43" t="s">
        <v>142</v>
      </c>
      <c r="J60" s="42"/>
      <c r="K60" s="42"/>
      <c r="L60" s="42"/>
      <c r="N60" s="42"/>
      <c r="AI60" t="s">
        <v>31</v>
      </c>
      <c r="AJ60" t="s">
        <v>10</v>
      </c>
      <c r="AK60">
        <v>3</v>
      </c>
      <c r="AL60">
        <v>6.8</v>
      </c>
      <c r="AM60">
        <v>96.682464454976298</v>
      </c>
      <c r="AO60">
        <v>286.03752156725704</v>
      </c>
    </row>
    <row r="61" spans="2:49" ht="16" x14ac:dyDescent="0.2">
      <c r="B61" t="s">
        <v>29</v>
      </c>
      <c r="C61" t="str">
        <f>$G$24</f>
        <v>At4</v>
      </c>
      <c r="D61">
        <f>$C$26</f>
        <v>0</v>
      </c>
      <c r="E61">
        <f>G26</f>
        <v>1200000</v>
      </c>
      <c r="F61">
        <f>(E62-E61)</f>
        <v>17800000</v>
      </c>
      <c r="G61">
        <f>((D62-D61)*(E62-E61))/2+(D62-D61)*E61</f>
        <v>10100000</v>
      </c>
      <c r="N61" s="42"/>
      <c r="AI61" t="s">
        <v>31</v>
      </c>
      <c r="AJ61" t="s">
        <v>10</v>
      </c>
      <c r="AK61">
        <v>6</v>
      </c>
      <c r="AL61">
        <v>6.8</v>
      </c>
      <c r="AM61">
        <v>94.009216589861751</v>
      </c>
      <c r="AO61">
        <v>93.924039574551728</v>
      </c>
    </row>
    <row r="62" spans="2:49" ht="16" x14ac:dyDescent="0.2">
      <c r="B62" t="s">
        <v>29</v>
      </c>
      <c r="C62" t="str">
        <f t="shared" ref="C62:C67" si="14">$G$24</f>
        <v>At4</v>
      </c>
      <c r="D62">
        <f>$C$27</f>
        <v>1</v>
      </c>
      <c r="E62">
        <f t="shared" ref="E62:E67" si="15">G27</f>
        <v>19000000</v>
      </c>
      <c r="F62">
        <f>(E64-E62)</f>
        <v>311000000</v>
      </c>
      <c r="G62">
        <f>((D64-D62)*(E64-E62))/2+(D64-D62)*E62</f>
        <v>349000000</v>
      </c>
      <c r="N62" s="42"/>
      <c r="AI62" t="s">
        <v>31</v>
      </c>
      <c r="AJ62" t="s">
        <v>10</v>
      </c>
      <c r="AK62">
        <v>7</v>
      </c>
      <c r="AL62">
        <v>6.6</v>
      </c>
      <c r="AM62">
        <v>93.83886255924169</v>
      </c>
      <c r="AO62">
        <v>91.919431279620852</v>
      </c>
    </row>
    <row r="63" spans="2:49" ht="16" x14ac:dyDescent="0.2">
      <c r="B63" t="s">
        <v>29</v>
      </c>
      <c r="C63" t="str">
        <f t="shared" si="14"/>
        <v>At4</v>
      </c>
      <c r="D63">
        <v>2</v>
      </c>
      <c r="E63">
        <f t="shared" si="15"/>
        <v>150000000</v>
      </c>
      <c r="G63">
        <f>((D65-D64)*(E65-E64))/2+(D65-D64)*E64</f>
        <v>855000000</v>
      </c>
      <c r="N63" s="42"/>
      <c r="AI63" t="s">
        <v>31</v>
      </c>
      <c r="AJ63" t="s">
        <v>10</v>
      </c>
      <c r="AK63">
        <v>8</v>
      </c>
      <c r="AL63">
        <v>6.3</v>
      </c>
      <c r="AM63">
        <v>90</v>
      </c>
    </row>
    <row r="64" spans="2:49" ht="16" x14ac:dyDescent="0.2">
      <c r="B64" t="s">
        <v>29</v>
      </c>
      <c r="C64" t="str">
        <f t="shared" si="14"/>
        <v>At4</v>
      </c>
      <c r="D64">
        <f>C$29</f>
        <v>3</v>
      </c>
      <c r="E64">
        <f t="shared" si="15"/>
        <v>330000000</v>
      </c>
      <c r="G64">
        <f>((D65-D64)*(E65-E64))/2+(D65-D64)*E64</f>
        <v>855000000</v>
      </c>
      <c r="N64" s="42"/>
      <c r="AI64" t="s">
        <v>31</v>
      </c>
      <c r="AJ64" t="s">
        <v>11</v>
      </c>
      <c r="AK64">
        <v>0</v>
      </c>
      <c r="AL64">
        <v>7.3666666666666671</v>
      </c>
      <c r="AM64">
        <v>100</v>
      </c>
      <c r="AO64">
        <v>97.405660377358487</v>
      </c>
    </row>
    <row r="65" spans="2:41" ht="16" x14ac:dyDescent="0.2">
      <c r="B65" t="s">
        <v>29</v>
      </c>
      <c r="C65" t="str">
        <f t="shared" si="14"/>
        <v>At4</v>
      </c>
      <c r="D65">
        <f>C$30</f>
        <v>6</v>
      </c>
      <c r="E65">
        <f t="shared" si="15"/>
        <v>240000000</v>
      </c>
      <c r="G65">
        <f>((D66-D65)*(E66-E65))/2+(D66-D65)*E65</f>
        <v>345000000</v>
      </c>
      <c r="N65" s="42"/>
      <c r="AI65" t="s">
        <v>31</v>
      </c>
      <c r="AJ65" t="s">
        <v>11</v>
      </c>
      <c r="AK65">
        <v>1</v>
      </c>
      <c r="AL65">
        <v>6.7</v>
      </c>
      <c r="AM65">
        <v>94.811320754716988</v>
      </c>
      <c r="AO65">
        <v>94.588758968907797</v>
      </c>
    </row>
    <row r="66" spans="2:41" ht="16" x14ac:dyDescent="0.2">
      <c r="B66" t="s">
        <v>29</v>
      </c>
      <c r="C66" t="str">
        <f t="shared" si="14"/>
        <v>At4</v>
      </c>
      <c r="D66">
        <f>C$31</f>
        <v>7</v>
      </c>
      <c r="E66">
        <f t="shared" si="15"/>
        <v>450000000</v>
      </c>
      <c r="G66">
        <f>((D67-D66)*(E67-E66))/2+(D67-D66)*E66</f>
        <v>495000000</v>
      </c>
      <c r="N66" s="42"/>
      <c r="AI66" t="s">
        <v>31</v>
      </c>
      <c r="AJ66" t="s">
        <v>11</v>
      </c>
      <c r="AK66">
        <v>2</v>
      </c>
      <c r="AL66">
        <v>6.7</v>
      </c>
      <c r="AM66">
        <v>94.366197183098606</v>
      </c>
      <c r="AO66">
        <v>94.813430345103797</v>
      </c>
    </row>
    <row r="67" spans="2:41" ht="16" x14ac:dyDescent="0.2">
      <c r="B67" t="s">
        <v>29</v>
      </c>
      <c r="C67" t="str">
        <f t="shared" si="14"/>
        <v>At4</v>
      </c>
      <c r="D67">
        <f>C$32</f>
        <v>8</v>
      </c>
      <c r="E67">
        <f t="shared" si="15"/>
        <v>540000000</v>
      </c>
      <c r="N67" s="42"/>
      <c r="AI67" t="s">
        <v>31</v>
      </c>
      <c r="AJ67" t="s">
        <v>11</v>
      </c>
      <c r="AK67">
        <v>3</v>
      </c>
      <c r="AL67">
        <v>6.7</v>
      </c>
      <c r="AM67">
        <v>95.260663507109001</v>
      </c>
      <c r="AO67">
        <v>283.90482014545609</v>
      </c>
    </row>
    <row r="68" spans="2:41" ht="16" x14ac:dyDescent="0.2">
      <c r="B68" t="s">
        <v>29</v>
      </c>
      <c r="C68" t="str">
        <f t="shared" ref="C68:C74" si="16">$H$24</f>
        <v>Ct1</v>
      </c>
      <c r="D68">
        <f>$C$26</f>
        <v>0</v>
      </c>
      <c r="E68">
        <f>H26</f>
        <v>1466666.6666666667</v>
      </c>
      <c r="F68">
        <f>(E69-E68)</f>
        <v>-1422666.6666666667</v>
      </c>
      <c r="G68">
        <f>((D69-D68)*(E69-E68))/2+(D69-D68)*E68</f>
        <v>755333.33333333337</v>
      </c>
      <c r="N68" s="42"/>
      <c r="AI68" t="s">
        <v>31</v>
      </c>
      <c r="AJ68" t="s">
        <v>11</v>
      </c>
      <c r="AK68">
        <v>6</v>
      </c>
      <c r="AL68">
        <v>6.8</v>
      </c>
      <c r="AM68">
        <v>94.009216589861751</v>
      </c>
      <c r="AO68">
        <v>93.924039574551728</v>
      </c>
    </row>
    <row r="69" spans="2:41" x14ac:dyDescent="0.2">
      <c r="B69" t="s">
        <v>29</v>
      </c>
      <c r="C69" t="str">
        <f t="shared" si="16"/>
        <v>Ct1</v>
      </c>
      <c r="D69">
        <f>$C$27</f>
        <v>1</v>
      </c>
      <c r="E69">
        <f t="shared" ref="E69:E74" si="17">H27</f>
        <v>44000</v>
      </c>
      <c r="F69">
        <f>(E71-E69)</f>
        <v>15956000</v>
      </c>
      <c r="G69">
        <f>((D71-D69)*(E71-E69))/2+(D71-D69)*E69</f>
        <v>16044000</v>
      </c>
      <c r="AI69" t="s">
        <v>31</v>
      </c>
      <c r="AJ69" t="s">
        <v>11</v>
      </c>
      <c r="AK69">
        <v>7</v>
      </c>
      <c r="AL69">
        <v>6.6</v>
      </c>
      <c r="AM69">
        <v>93.83886255924169</v>
      </c>
      <c r="AO69">
        <v>91.919431279620852</v>
      </c>
    </row>
    <row r="70" spans="2:41" x14ac:dyDescent="0.2">
      <c r="B70" t="s">
        <v>29</v>
      </c>
      <c r="C70" t="str">
        <f t="shared" si="16"/>
        <v>Ct1</v>
      </c>
      <c r="D70">
        <v>2</v>
      </c>
      <c r="E70">
        <f t="shared" si="17"/>
        <v>13000000</v>
      </c>
      <c r="G70">
        <f>((D72-D71)*(E72-E71))/2+(D72-D71)*E71</f>
        <v>46500000</v>
      </c>
      <c r="AI70" t="s">
        <v>31</v>
      </c>
      <c r="AJ70" t="s">
        <v>11</v>
      </c>
      <c r="AK70">
        <v>8</v>
      </c>
      <c r="AL70">
        <v>6.3</v>
      </c>
      <c r="AM70">
        <v>90</v>
      </c>
    </row>
    <row r="71" spans="2:41" x14ac:dyDescent="0.2">
      <c r="B71" t="s">
        <v>29</v>
      </c>
      <c r="C71" t="str">
        <f t="shared" si="16"/>
        <v>Ct1</v>
      </c>
      <c r="D71">
        <f>C$29</f>
        <v>3</v>
      </c>
      <c r="E71">
        <f t="shared" si="17"/>
        <v>16000000</v>
      </c>
      <c r="G71">
        <f>((D72-D71)*(E72-E71))/2+(D72-D71)*E71</f>
        <v>46500000</v>
      </c>
      <c r="AI71" t="s">
        <v>32</v>
      </c>
      <c r="AJ71" t="s">
        <v>12</v>
      </c>
      <c r="AK71">
        <v>0</v>
      </c>
      <c r="AL71">
        <v>7.3666666666666671</v>
      </c>
      <c r="AM71">
        <v>100</v>
      </c>
      <c r="AO71">
        <v>100.9433962264151</v>
      </c>
    </row>
    <row r="72" spans="2:41" x14ac:dyDescent="0.2">
      <c r="B72" t="s">
        <v>29</v>
      </c>
      <c r="C72" t="str">
        <f t="shared" si="16"/>
        <v>Ct1</v>
      </c>
      <c r="D72">
        <f>C$30</f>
        <v>6</v>
      </c>
      <c r="E72">
        <f t="shared" si="17"/>
        <v>15000000</v>
      </c>
      <c r="G72">
        <f>((D73-D72)*(E73-E72))/2+(D73-D72)*E72</f>
        <v>13000000</v>
      </c>
      <c r="AI72" t="s">
        <v>32</v>
      </c>
      <c r="AJ72" t="s">
        <v>12</v>
      </c>
      <c r="AK72">
        <v>1</v>
      </c>
      <c r="AL72">
        <v>7.2</v>
      </c>
      <c r="AM72">
        <v>101.88679245283019</v>
      </c>
      <c r="AO72">
        <v>100.9433962264151</v>
      </c>
    </row>
    <row r="73" spans="2:41" x14ac:dyDescent="0.2">
      <c r="B73" t="s">
        <v>29</v>
      </c>
      <c r="C73" t="str">
        <f t="shared" si="16"/>
        <v>Ct1</v>
      </c>
      <c r="D73">
        <f>C$31</f>
        <v>7</v>
      </c>
      <c r="E73">
        <f t="shared" si="17"/>
        <v>11000000</v>
      </c>
      <c r="G73">
        <f>((D74-D73)*(E74-E73))/2+(D74-D73)*E73</f>
        <v>10000000</v>
      </c>
      <c r="AI73" t="s">
        <v>32</v>
      </c>
      <c r="AJ73" t="s">
        <v>12</v>
      </c>
      <c r="AK73">
        <v>2</v>
      </c>
      <c r="AL73">
        <v>7.1</v>
      </c>
      <c r="AM73">
        <v>100.00000000000003</v>
      </c>
      <c r="AO73">
        <v>100.47393364928911</v>
      </c>
    </row>
    <row r="74" spans="2:41" x14ac:dyDescent="0.2">
      <c r="B74" t="s">
        <v>29</v>
      </c>
      <c r="C74" t="str">
        <f t="shared" si="16"/>
        <v>Ct1</v>
      </c>
      <c r="D74">
        <f>C$32</f>
        <v>8</v>
      </c>
      <c r="E74">
        <f t="shared" si="17"/>
        <v>9000000</v>
      </c>
      <c r="AI74" t="s">
        <v>32</v>
      </c>
      <c r="AJ74" t="s">
        <v>12</v>
      </c>
      <c r="AK74">
        <v>3</v>
      </c>
      <c r="AL74">
        <v>7.1</v>
      </c>
      <c r="AM74">
        <v>100.94786729857819</v>
      </c>
      <c r="AO74">
        <v>290.36189311376586</v>
      </c>
    </row>
    <row r="75" spans="2:41" x14ac:dyDescent="0.2">
      <c r="B75" t="s">
        <v>29</v>
      </c>
      <c r="C75" t="str">
        <f>$I$24</f>
        <v>Ct2</v>
      </c>
      <c r="D75">
        <f>$C$26</f>
        <v>0</v>
      </c>
      <c r="E75">
        <f>I26</f>
        <v>1466666.6666666667</v>
      </c>
      <c r="F75">
        <f>(E76-E75)</f>
        <v>-1429666.6666666667</v>
      </c>
      <c r="G75">
        <f>((D76-D75)*(E76-E75))/2+(D76-D75)*E75</f>
        <v>751833.33333333337</v>
      </c>
      <c r="AI75" t="s">
        <v>32</v>
      </c>
      <c r="AJ75" t="s">
        <v>12</v>
      </c>
      <c r="AK75">
        <v>6</v>
      </c>
      <c r="AL75">
        <v>6.7</v>
      </c>
      <c r="AM75">
        <v>92.626728110599075</v>
      </c>
      <c r="AO75">
        <v>93.232795334920382</v>
      </c>
    </row>
    <row r="76" spans="2:41" x14ac:dyDescent="0.2">
      <c r="B76" t="s">
        <v>29</v>
      </c>
      <c r="C76" t="str">
        <f t="shared" ref="C76:C81" si="18">$I$24</f>
        <v>Ct2</v>
      </c>
      <c r="D76">
        <f>$C$27</f>
        <v>1</v>
      </c>
      <c r="E76">
        <f t="shared" ref="E76:E81" si="19">I27</f>
        <v>37000</v>
      </c>
      <c r="F76">
        <f>(E78-E76)</f>
        <v>10963000</v>
      </c>
      <c r="G76">
        <f>((D78-D76)*(E78-E76))/2+(D78-D76)*E76</f>
        <v>11037000</v>
      </c>
      <c r="AI76" t="s">
        <v>32</v>
      </c>
      <c r="AJ76" t="s">
        <v>12</v>
      </c>
      <c r="AK76">
        <v>7</v>
      </c>
      <c r="AL76">
        <v>6.6</v>
      </c>
      <c r="AM76">
        <v>93.83886255924169</v>
      </c>
      <c r="AO76">
        <v>92.63371699390656</v>
      </c>
    </row>
    <row r="77" spans="2:41" x14ac:dyDescent="0.2">
      <c r="B77" t="s">
        <v>29</v>
      </c>
      <c r="C77" t="str">
        <f t="shared" si="18"/>
        <v>Ct2</v>
      </c>
      <c r="D77">
        <v>2</v>
      </c>
      <c r="E77">
        <f t="shared" si="19"/>
        <v>12000000</v>
      </c>
      <c r="G77">
        <f>((D79-D78)*(E79-E78))/2+(D79-D78)*E78</f>
        <v>42000000</v>
      </c>
      <c r="AI77" t="s">
        <v>32</v>
      </c>
      <c r="AJ77" t="s">
        <v>12</v>
      </c>
      <c r="AK77">
        <v>8</v>
      </c>
      <c r="AL77">
        <v>6.4</v>
      </c>
      <c r="AM77">
        <v>91.428571428571431</v>
      </c>
    </row>
    <row r="78" spans="2:41" x14ac:dyDescent="0.2">
      <c r="B78" t="s">
        <v>29</v>
      </c>
      <c r="C78" t="str">
        <f t="shared" si="18"/>
        <v>Ct2</v>
      </c>
      <c r="D78">
        <f>C$29</f>
        <v>3</v>
      </c>
      <c r="E78">
        <f t="shared" si="19"/>
        <v>11000000</v>
      </c>
      <c r="G78">
        <f>((D79-D78)*(E79-E78))/2+(D79-D78)*E78</f>
        <v>42000000</v>
      </c>
      <c r="AI78" t="s">
        <v>32</v>
      </c>
      <c r="AJ78" t="s">
        <v>13</v>
      </c>
      <c r="AK78">
        <v>0</v>
      </c>
      <c r="AL78">
        <v>7.3666666666666671</v>
      </c>
      <c r="AM78">
        <v>100</v>
      </c>
      <c r="AO78">
        <v>99.528301886792462</v>
      </c>
    </row>
    <row r="79" spans="2:41" x14ac:dyDescent="0.2">
      <c r="B79" t="s">
        <v>29</v>
      </c>
      <c r="C79" t="str">
        <f t="shared" si="18"/>
        <v>Ct2</v>
      </c>
      <c r="D79">
        <f>C$30</f>
        <v>6</v>
      </c>
      <c r="E79">
        <f t="shared" si="19"/>
        <v>17000000</v>
      </c>
      <c r="G79">
        <f>((D80-D79)*(E80-E79))/2+(D80-D79)*E79</f>
        <v>16000000</v>
      </c>
      <c r="AI79" t="s">
        <v>32</v>
      </c>
      <c r="AJ79" t="s">
        <v>13</v>
      </c>
      <c r="AK79">
        <v>1</v>
      </c>
      <c r="AL79">
        <v>7</v>
      </c>
      <c r="AM79">
        <v>99.056603773584911</v>
      </c>
      <c r="AO79">
        <v>100.23252723890513</v>
      </c>
    </row>
    <row r="80" spans="2:41" x14ac:dyDescent="0.2">
      <c r="B80" t="s">
        <v>29</v>
      </c>
      <c r="C80" t="str">
        <f t="shared" si="18"/>
        <v>Ct2</v>
      </c>
      <c r="D80">
        <f>C$31</f>
        <v>7</v>
      </c>
      <c r="E80">
        <f t="shared" si="19"/>
        <v>15000000</v>
      </c>
      <c r="G80">
        <f>((D81-D80)*(E81-E80))/2+(D81-D80)*E80</f>
        <v>14000000</v>
      </c>
      <c r="AI80" t="s">
        <v>32</v>
      </c>
      <c r="AJ80" t="s">
        <v>13</v>
      </c>
      <c r="AK80">
        <v>2</v>
      </c>
      <c r="AL80">
        <v>7.2</v>
      </c>
      <c r="AM80">
        <v>101.40845070422537</v>
      </c>
      <c r="AO80">
        <v>101.17815900140178</v>
      </c>
    </row>
    <row r="81" spans="2:41" x14ac:dyDescent="0.2">
      <c r="B81" t="s">
        <v>29</v>
      </c>
      <c r="C81" t="str">
        <f t="shared" si="18"/>
        <v>Ct2</v>
      </c>
      <c r="D81">
        <f>C$32</f>
        <v>8</v>
      </c>
      <c r="E81">
        <f t="shared" si="19"/>
        <v>13000000</v>
      </c>
      <c r="AI81" t="s">
        <v>32</v>
      </c>
      <c r="AJ81" t="s">
        <v>13</v>
      </c>
      <c r="AK81">
        <v>3</v>
      </c>
      <c r="AL81">
        <v>7.1</v>
      </c>
      <c r="AM81">
        <v>100.94786729857819</v>
      </c>
      <c r="AO81">
        <v>290.36189311376586</v>
      </c>
    </row>
    <row r="82" spans="2:41" x14ac:dyDescent="0.2">
      <c r="B82" t="s">
        <v>29</v>
      </c>
      <c r="C82" t="str">
        <f>$J$24</f>
        <v>Ct3</v>
      </c>
      <c r="D82">
        <f>$C$26</f>
        <v>0</v>
      </c>
      <c r="E82">
        <f>J26</f>
        <v>1466666.6666666667</v>
      </c>
      <c r="F82">
        <f>(E83-E82)</f>
        <v>-1446666.6666666667</v>
      </c>
      <c r="G82">
        <f>((D83-D82)*(E83-E82))/2+(D83-D82)*E82</f>
        <v>743333.33333333337</v>
      </c>
      <c r="AI82" t="s">
        <v>32</v>
      </c>
      <c r="AJ82" t="s">
        <v>13</v>
      </c>
      <c r="AK82">
        <v>6</v>
      </c>
      <c r="AL82">
        <v>6.7</v>
      </c>
      <c r="AM82">
        <v>92.626728110599075</v>
      </c>
      <c r="AO82">
        <v>94.654596282787679</v>
      </c>
    </row>
    <row r="83" spans="2:41" x14ac:dyDescent="0.2">
      <c r="B83" t="s">
        <v>29</v>
      </c>
      <c r="C83" t="str">
        <f t="shared" ref="C83:C88" si="20">$J$24</f>
        <v>Ct3</v>
      </c>
      <c r="D83">
        <f>$C$27</f>
        <v>1</v>
      </c>
      <c r="E83">
        <f t="shared" ref="E83:E88" si="21">J27</f>
        <v>20000</v>
      </c>
      <c r="F83">
        <f>(E85-E83)</f>
        <v>8980000</v>
      </c>
      <c r="G83">
        <f>((D85-D83)*(E85-E83))/2+(D85-D83)*E83</f>
        <v>9020000</v>
      </c>
      <c r="AI83" t="s">
        <v>32</v>
      </c>
      <c r="AJ83" t="s">
        <v>13</v>
      </c>
      <c r="AK83">
        <v>7</v>
      </c>
      <c r="AL83">
        <v>6.8</v>
      </c>
      <c r="AM83">
        <v>96.682464454976298</v>
      </c>
      <c r="AO83">
        <v>94.76980365605958</v>
      </c>
    </row>
    <row r="84" spans="2:41" x14ac:dyDescent="0.2">
      <c r="B84" t="s">
        <v>29</v>
      </c>
      <c r="C84" t="str">
        <f t="shared" si="20"/>
        <v>Ct3</v>
      </c>
      <c r="D84">
        <v>2</v>
      </c>
      <c r="E84">
        <f t="shared" si="21"/>
        <v>6000000</v>
      </c>
      <c r="G84">
        <f>((D86-D85)*(E86-E85))/2+(D86-D85)*E85</f>
        <v>30000000</v>
      </c>
      <c r="AI84" t="s">
        <v>32</v>
      </c>
      <c r="AJ84" t="s">
        <v>13</v>
      </c>
      <c r="AK84">
        <v>8</v>
      </c>
      <c r="AL84">
        <v>6.5</v>
      </c>
      <c r="AM84">
        <v>92.857142857142861</v>
      </c>
    </row>
    <row r="85" spans="2:41" x14ac:dyDescent="0.2">
      <c r="B85" t="s">
        <v>29</v>
      </c>
      <c r="C85" t="str">
        <f t="shared" si="20"/>
        <v>Ct3</v>
      </c>
      <c r="D85">
        <f>C$29</f>
        <v>3</v>
      </c>
      <c r="E85">
        <f t="shared" si="21"/>
        <v>9000000</v>
      </c>
      <c r="G85">
        <f>((D86-D85)*(E86-E85))/2+(D86-D85)*E85</f>
        <v>30000000</v>
      </c>
      <c r="AI85" t="s">
        <v>32</v>
      </c>
      <c r="AJ85" t="s">
        <v>14</v>
      </c>
      <c r="AK85">
        <v>0</v>
      </c>
      <c r="AL85">
        <v>7.3666666666666671</v>
      </c>
      <c r="AM85">
        <v>100</v>
      </c>
      <c r="AO85">
        <v>97.405660377358487</v>
      </c>
    </row>
    <row r="86" spans="2:41" x14ac:dyDescent="0.2">
      <c r="B86" t="s">
        <v>29</v>
      </c>
      <c r="C86" t="str">
        <f t="shared" si="20"/>
        <v>Ct3</v>
      </c>
      <c r="D86">
        <f>C$30</f>
        <v>6</v>
      </c>
      <c r="E86">
        <f t="shared" si="21"/>
        <v>11000000</v>
      </c>
      <c r="G86">
        <f>((D87-D86)*(E87-E86))/2+(D87-D86)*E86</f>
        <v>14500000</v>
      </c>
      <c r="AI86" t="s">
        <v>32</v>
      </c>
      <c r="AJ86" t="s">
        <v>14</v>
      </c>
      <c r="AK86">
        <v>1</v>
      </c>
      <c r="AL86">
        <v>6.7</v>
      </c>
      <c r="AM86">
        <v>94.811320754716988</v>
      </c>
      <c r="AO86">
        <v>98.109885729471188</v>
      </c>
    </row>
    <row r="87" spans="2:41" x14ac:dyDescent="0.2">
      <c r="B87" t="s">
        <v>29</v>
      </c>
      <c r="C87" t="str">
        <f t="shared" si="20"/>
        <v>Ct3</v>
      </c>
      <c r="D87">
        <f>C$31</f>
        <v>7</v>
      </c>
      <c r="E87">
        <f t="shared" si="21"/>
        <v>18000000</v>
      </c>
      <c r="G87">
        <f>((D88-D87)*(E88-E87))/2+(D88-D87)*E87</f>
        <v>14000000</v>
      </c>
      <c r="AI87" t="s">
        <v>32</v>
      </c>
      <c r="AJ87" t="s">
        <v>14</v>
      </c>
      <c r="AK87">
        <v>2</v>
      </c>
      <c r="AL87">
        <v>7.2</v>
      </c>
      <c r="AM87">
        <v>101.40845070422537</v>
      </c>
      <c r="AO87">
        <v>100.46725852746813</v>
      </c>
    </row>
    <row r="88" spans="2:41" x14ac:dyDescent="0.2">
      <c r="B88" t="s">
        <v>29</v>
      </c>
      <c r="C88" t="str">
        <f t="shared" si="20"/>
        <v>Ct3</v>
      </c>
      <c r="D88">
        <f>C$32</f>
        <v>8</v>
      </c>
      <c r="E88">
        <f t="shared" si="21"/>
        <v>10000000</v>
      </c>
      <c r="AI88" t="s">
        <v>32</v>
      </c>
      <c r="AJ88" t="s">
        <v>14</v>
      </c>
      <c r="AK88">
        <v>3</v>
      </c>
      <c r="AL88">
        <v>7</v>
      </c>
      <c r="AM88">
        <v>99.526066350710892</v>
      </c>
      <c r="AO88">
        <v>286.15545897307095</v>
      </c>
    </row>
    <row r="89" spans="2:41" x14ac:dyDescent="0.2">
      <c r="B89" t="s">
        <v>29</v>
      </c>
      <c r="C89" t="str">
        <f>$K$24</f>
        <v>Ct4</v>
      </c>
      <c r="D89">
        <f>$C$26</f>
        <v>0</v>
      </c>
      <c r="E89">
        <f>K26</f>
        <v>1466666.6666666667</v>
      </c>
      <c r="F89">
        <f>(E90-E89)</f>
        <v>-1435666.6666666667</v>
      </c>
      <c r="G89">
        <f>((D90-D89)*(E90-E89))/2+(D90-D89)*E89</f>
        <v>748833.33333333337</v>
      </c>
      <c r="AI89" t="s">
        <v>32</v>
      </c>
      <c r="AJ89" t="s">
        <v>14</v>
      </c>
      <c r="AK89">
        <v>6</v>
      </c>
      <c r="AL89">
        <v>6.6</v>
      </c>
      <c r="AM89">
        <v>91.244239631336399</v>
      </c>
      <c r="AO89">
        <v>91.830650621355403</v>
      </c>
    </row>
    <row r="90" spans="2:41" x14ac:dyDescent="0.2">
      <c r="B90" t="s">
        <v>29</v>
      </c>
      <c r="C90" t="str">
        <f t="shared" ref="C90:C95" si="22">$K$24</f>
        <v>Ct4</v>
      </c>
      <c r="D90">
        <f>$C$27</f>
        <v>1</v>
      </c>
      <c r="E90">
        <f t="shared" ref="E90:E95" si="23">K27</f>
        <v>31000</v>
      </c>
      <c r="F90">
        <f>(E92-E90)</f>
        <v>14969000</v>
      </c>
      <c r="G90">
        <f>((D92-D90)*(E92-E90))/2+(D92-D90)*E90</f>
        <v>15031000</v>
      </c>
      <c r="AI90" t="s">
        <v>32</v>
      </c>
      <c r="AJ90" t="s">
        <v>14</v>
      </c>
      <c r="AK90">
        <v>7</v>
      </c>
      <c r="AL90">
        <v>6.5</v>
      </c>
      <c r="AM90">
        <v>92.417061611374393</v>
      </c>
      <c r="AO90">
        <v>92.637102234258634</v>
      </c>
    </row>
    <row r="91" spans="2:41" x14ac:dyDescent="0.2">
      <c r="B91" t="s">
        <v>29</v>
      </c>
      <c r="C91" t="str">
        <f t="shared" si="22"/>
        <v>Ct4</v>
      </c>
      <c r="D91">
        <v>2</v>
      </c>
      <c r="E91">
        <f t="shared" si="23"/>
        <v>13000000</v>
      </c>
      <c r="G91">
        <f>((D93-D92)*(E93-E92))/2+(D93-D92)*E92</f>
        <v>45000000</v>
      </c>
      <c r="AI91" t="s">
        <v>32</v>
      </c>
      <c r="AJ91" t="s">
        <v>14</v>
      </c>
      <c r="AK91">
        <v>8</v>
      </c>
      <c r="AL91">
        <v>6.5</v>
      </c>
      <c r="AM91">
        <v>92.857142857142861</v>
      </c>
    </row>
    <row r="92" spans="2:41" x14ac:dyDescent="0.2">
      <c r="B92" t="s">
        <v>29</v>
      </c>
      <c r="C92" t="str">
        <f t="shared" si="22"/>
        <v>Ct4</v>
      </c>
      <c r="D92">
        <f>C$29</f>
        <v>3</v>
      </c>
      <c r="E92">
        <f t="shared" si="23"/>
        <v>15000000</v>
      </c>
      <c r="G92">
        <f>((D93-D92)*(E93-E92))/2+(D93-D92)*E92</f>
        <v>45000000</v>
      </c>
      <c r="AI92" t="s">
        <v>32</v>
      </c>
      <c r="AJ92" t="s">
        <v>15</v>
      </c>
      <c r="AK92">
        <v>0</v>
      </c>
      <c r="AL92">
        <v>7.3666666666666671</v>
      </c>
      <c r="AM92">
        <v>100</v>
      </c>
      <c r="AO92">
        <v>99.528301886792462</v>
      </c>
    </row>
    <row r="93" spans="2:41" x14ac:dyDescent="0.2">
      <c r="B93" t="s">
        <v>29</v>
      </c>
      <c r="C93" t="str">
        <f t="shared" si="22"/>
        <v>Ct4</v>
      </c>
      <c r="D93">
        <f>C$30</f>
        <v>6</v>
      </c>
      <c r="E93">
        <f t="shared" si="23"/>
        <v>15000000</v>
      </c>
      <c r="G93">
        <f>((D94-D93)*(E94-E93))/2+(D94-D93)*E93</f>
        <v>15000000</v>
      </c>
      <c r="AI93" t="s">
        <v>32</v>
      </c>
      <c r="AJ93" t="s">
        <v>15</v>
      </c>
      <c r="AK93">
        <v>1</v>
      </c>
      <c r="AL93">
        <v>7</v>
      </c>
      <c r="AM93">
        <v>99.056603773584911</v>
      </c>
      <c r="AO93">
        <v>97.415625830454445</v>
      </c>
    </row>
    <row r="94" spans="2:41" x14ac:dyDescent="0.2">
      <c r="B94" t="s">
        <v>29</v>
      </c>
      <c r="C94" t="str">
        <f t="shared" si="22"/>
        <v>Ct4</v>
      </c>
      <c r="D94">
        <f>C$31</f>
        <v>7</v>
      </c>
      <c r="E94">
        <f t="shared" si="23"/>
        <v>15000000</v>
      </c>
      <c r="G94">
        <f>((D95-D94)*(E95-E94))/2+(D95-D94)*E94</f>
        <v>20000000</v>
      </c>
      <c r="AI94" t="s">
        <v>32</v>
      </c>
      <c r="AJ94" t="s">
        <v>15</v>
      </c>
      <c r="AK94">
        <v>2</v>
      </c>
      <c r="AL94">
        <v>6.8</v>
      </c>
      <c r="AM94">
        <v>95.774647887323965</v>
      </c>
      <c r="AO94">
        <v>97.650357119017428</v>
      </c>
    </row>
    <row r="95" spans="2:41" x14ac:dyDescent="0.2">
      <c r="B95" t="s">
        <v>29</v>
      </c>
      <c r="C95" t="str">
        <f t="shared" si="22"/>
        <v>Ct4</v>
      </c>
      <c r="D95">
        <f>C$32</f>
        <v>8</v>
      </c>
      <c r="E95">
        <f t="shared" si="23"/>
        <v>25000000</v>
      </c>
      <c r="AI95" t="s">
        <v>32</v>
      </c>
      <c r="AJ95" t="s">
        <v>15</v>
      </c>
      <c r="AK95">
        <v>3</v>
      </c>
      <c r="AL95">
        <v>7</v>
      </c>
      <c r="AM95">
        <v>99.526066350710892</v>
      </c>
      <c r="AO95">
        <v>288.22919169196496</v>
      </c>
    </row>
    <row r="96" spans="2:41" x14ac:dyDescent="0.2">
      <c r="B96" t="s">
        <v>30</v>
      </c>
      <c r="C96" t="str">
        <f>$L$24</f>
        <v>At(Ct)1</v>
      </c>
      <c r="D96">
        <f>$C$26</f>
        <v>0</v>
      </c>
      <c r="E96">
        <f>L26</f>
        <v>1200000</v>
      </c>
      <c r="F96">
        <f>(E97-E96)</f>
        <v>15800000</v>
      </c>
      <c r="G96">
        <f>((D97-D96)*(E97-E96))/2+(D97-D96)*E96</f>
        <v>9100000</v>
      </c>
      <c r="AI96" t="s">
        <v>32</v>
      </c>
      <c r="AJ96" t="s">
        <v>15</v>
      </c>
      <c r="AK96">
        <v>6</v>
      </c>
      <c r="AL96">
        <v>6.7</v>
      </c>
      <c r="AM96">
        <v>92.626728110599075</v>
      </c>
      <c r="AO96">
        <v>93.943695808854045</v>
      </c>
    </row>
    <row r="97" spans="2:41" x14ac:dyDescent="0.2">
      <c r="B97" t="s">
        <v>30</v>
      </c>
      <c r="C97" t="str">
        <f t="shared" ref="C97:C102" si="24">$L$24</f>
        <v>At(Ct)1</v>
      </c>
      <c r="D97">
        <f>$C$27</f>
        <v>1</v>
      </c>
      <c r="E97">
        <f t="shared" ref="E97:E102" si="25">L27</f>
        <v>17000000</v>
      </c>
      <c r="F97">
        <f>(E99-E97)</f>
        <v>233000000</v>
      </c>
      <c r="G97">
        <f>((D99-D97)*(E99-E97))/2+(D99-D97)*E97</f>
        <v>267000000</v>
      </c>
      <c r="AI97" t="s">
        <v>32</v>
      </c>
      <c r="AJ97" t="s">
        <v>15</v>
      </c>
      <c r="AK97">
        <v>7</v>
      </c>
      <c r="AL97">
        <v>6.7</v>
      </c>
      <c r="AM97">
        <v>95.260663507109001</v>
      </c>
      <c r="AO97">
        <v>94.058903182125931</v>
      </c>
    </row>
    <row r="98" spans="2:41" x14ac:dyDescent="0.2">
      <c r="B98" t="s">
        <v>30</v>
      </c>
      <c r="C98" t="str">
        <f t="shared" si="24"/>
        <v>At(Ct)1</v>
      </c>
      <c r="D98">
        <v>2</v>
      </c>
      <c r="E98">
        <f t="shared" si="25"/>
        <v>160000000</v>
      </c>
      <c r="G98">
        <f>((D100-D99)*(E100-E99))/2+(D100-D99)*E99</f>
        <v>690000000</v>
      </c>
      <c r="AI98" t="s">
        <v>32</v>
      </c>
      <c r="AJ98" t="s">
        <v>15</v>
      </c>
      <c r="AK98">
        <v>8</v>
      </c>
      <c r="AL98">
        <v>6.5</v>
      </c>
      <c r="AM98">
        <v>92.857142857142861</v>
      </c>
    </row>
    <row r="99" spans="2:41" x14ac:dyDescent="0.2">
      <c r="B99" t="s">
        <v>30</v>
      </c>
      <c r="C99" t="str">
        <f t="shared" si="24"/>
        <v>At(Ct)1</v>
      </c>
      <c r="D99">
        <f>C$29</f>
        <v>3</v>
      </c>
      <c r="E99">
        <f t="shared" si="25"/>
        <v>250000000</v>
      </c>
      <c r="G99">
        <f>((D100-D99)*(E100-E99))/2+(D100-D99)*E99</f>
        <v>690000000</v>
      </c>
      <c r="AI99" t="s">
        <v>130</v>
      </c>
      <c r="AJ99" t="s">
        <v>90</v>
      </c>
      <c r="AK99">
        <v>0</v>
      </c>
      <c r="AL99">
        <v>7.3666666666666671</v>
      </c>
      <c r="AM99">
        <v>100</v>
      </c>
      <c r="AO99">
        <v>100.9433962264151</v>
      </c>
    </row>
    <row r="100" spans="2:41" x14ac:dyDescent="0.2">
      <c r="B100" t="s">
        <v>30</v>
      </c>
      <c r="C100" t="str">
        <f t="shared" si="24"/>
        <v>At(Ct)1</v>
      </c>
      <c r="D100">
        <f>C$30</f>
        <v>6</v>
      </c>
      <c r="E100">
        <f t="shared" si="25"/>
        <v>210000000</v>
      </c>
      <c r="G100">
        <f>((D101-D100)*(E101-E100))/2+(D101-D100)*E100</f>
        <v>195000000</v>
      </c>
      <c r="AI100" t="s">
        <v>130</v>
      </c>
      <c r="AJ100" t="s">
        <v>90</v>
      </c>
      <c r="AK100">
        <v>1</v>
      </c>
      <c r="AL100">
        <v>7.2</v>
      </c>
      <c r="AM100">
        <v>101.88679245283019</v>
      </c>
      <c r="AO100">
        <v>99.534945522189759</v>
      </c>
    </row>
    <row r="101" spans="2:41" x14ac:dyDescent="0.2">
      <c r="B101" t="s">
        <v>30</v>
      </c>
      <c r="C101" t="str">
        <f t="shared" si="24"/>
        <v>At(Ct)1</v>
      </c>
      <c r="D101">
        <f>C$31</f>
        <v>7</v>
      </c>
      <c r="E101">
        <f t="shared" si="25"/>
        <v>180000000</v>
      </c>
      <c r="G101">
        <f>((D102-D101)*(E102-E101))/2+(D102-D101)*E101</f>
        <v>155000000</v>
      </c>
      <c r="AI101" t="s">
        <v>130</v>
      </c>
      <c r="AJ101" t="s">
        <v>90</v>
      </c>
      <c r="AK101">
        <v>2</v>
      </c>
      <c r="AL101">
        <v>6.9</v>
      </c>
      <c r="AM101">
        <v>97.183098591549324</v>
      </c>
      <c r="AO101">
        <v>93.378279153594562</v>
      </c>
    </row>
    <row r="102" spans="2:41" x14ac:dyDescent="0.2">
      <c r="B102" t="s">
        <v>30</v>
      </c>
      <c r="C102" t="str">
        <f t="shared" si="24"/>
        <v>At(Ct)1</v>
      </c>
      <c r="D102">
        <f>C$32</f>
        <v>8</v>
      </c>
      <c r="E102">
        <f t="shared" si="25"/>
        <v>130000000</v>
      </c>
      <c r="AI102" t="s">
        <v>130</v>
      </c>
      <c r="AJ102" t="s">
        <v>90</v>
      </c>
      <c r="AK102">
        <v>3</v>
      </c>
      <c r="AL102">
        <v>6.3</v>
      </c>
      <c r="AM102">
        <v>89.5734597156398</v>
      </c>
      <c r="AO102">
        <v>258.78415270710025</v>
      </c>
    </row>
    <row r="103" spans="2:41" x14ac:dyDescent="0.2">
      <c r="B103" t="s">
        <v>30</v>
      </c>
      <c r="C103" t="str">
        <f>$M$24</f>
        <v>At(Ct)2</v>
      </c>
      <c r="D103">
        <f>$C$26</f>
        <v>0</v>
      </c>
      <c r="E103">
        <f>M26</f>
        <v>1200000</v>
      </c>
      <c r="F103">
        <f>(E104-E103)</f>
        <v>12800000</v>
      </c>
      <c r="G103">
        <f>((D104-D103)*(E104-E103))/2+(D104-D103)*E103</f>
        <v>7600000</v>
      </c>
      <c r="AI103" t="s">
        <v>130</v>
      </c>
      <c r="AJ103" t="s">
        <v>90</v>
      </c>
      <c r="AK103">
        <v>6</v>
      </c>
      <c r="AL103">
        <v>6</v>
      </c>
      <c r="AM103">
        <v>82.94930875576037</v>
      </c>
      <c r="AO103">
        <v>81.285080918164539</v>
      </c>
    </row>
    <row r="104" spans="2:41" x14ac:dyDescent="0.2">
      <c r="B104" t="s">
        <v>30</v>
      </c>
      <c r="C104" t="str">
        <f t="shared" ref="C104:C109" si="26">$M$24</f>
        <v>At(Ct)2</v>
      </c>
      <c r="D104">
        <f>$C$27</f>
        <v>1</v>
      </c>
      <c r="E104">
        <f t="shared" ref="E104:E109" si="27">M27</f>
        <v>14000000</v>
      </c>
      <c r="F104">
        <f>(E106-E104)</f>
        <v>106000000</v>
      </c>
      <c r="G104">
        <f>((D106-D104)*(E106-E104))/2+(D106-D104)*E104</f>
        <v>134000000</v>
      </c>
      <c r="AI104" t="s">
        <v>130</v>
      </c>
      <c r="AJ104" t="s">
        <v>90</v>
      </c>
      <c r="AK104">
        <v>7</v>
      </c>
      <c r="AL104">
        <v>5.6</v>
      </c>
      <c r="AM104">
        <v>79.620853080568708</v>
      </c>
      <c r="AO104">
        <v>79.810426540284354</v>
      </c>
    </row>
    <row r="105" spans="2:41" x14ac:dyDescent="0.2">
      <c r="B105" t="s">
        <v>30</v>
      </c>
      <c r="C105" t="str">
        <f t="shared" si="26"/>
        <v>At(Ct)2</v>
      </c>
      <c r="D105">
        <v>2</v>
      </c>
      <c r="E105">
        <f t="shared" si="27"/>
        <v>160000000</v>
      </c>
      <c r="G105">
        <f>((D107-D106)*(E107-E106))/2+(D107-D106)*E106</f>
        <v>465000000</v>
      </c>
      <c r="AI105" t="s">
        <v>130</v>
      </c>
      <c r="AJ105" t="s">
        <v>90</v>
      </c>
      <c r="AK105">
        <v>8</v>
      </c>
      <c r="AL105">
        <v>5.6</v>
      </c>
      <c r="AM105">
        <v>80</v>
      </c>
    </row>
    <row r="106" spans="2:41" x14ac:dyDescent="0.2">
      <c r="B106" t="s">
        <v>30</v>
      </c>
      <c r="C106" t="str">
        <f t="shared" si="26"/>
        <v>At(Ct)2</v>
      </c>
      <c r="D106">
        <f>C$29</f>
        <v>3</v>
      </c>
      <c r="E106">
        <f t="shared" si="27"/>
        <v>120000000</v>
      </c>
      <c r="G106">
        <f>((D107-D106)*(E107-E106))/2+(D107-D106)*E106</f>
        <v>465000000</v>
      </c>
      <c r="AI106" t="s">
        <v>130</v>
      </c>
      <c r="AJ106" t="s">
        <v>91</v>
      </c>
      <c r="AK106">
        <v>0</v>
      </c>
      <c r="AL106">
        <v>7.3666666666666671</v>
      </c>
      <c r="AM106">
        <v>100</v>
      </c>
      <c r="AO106">
        <v>101.65094339622641</v>
      </c>
    </row>
    <row r="107" spans="2:41" x14ac:dyDescent="0.2">
      <c r="B107" t="s">
        <v>30</v>
      </c>
      <c r="C107" t="str">
        <f t="shared" si="26"/>
        <v>At(Ct)2</v>
      </c>
      <c r="D107">
        <f>C$30</f>
        <v>6</v>
      </c>
      <c r="E107">
        <f t="shared" si="27"/>
        <v>190000000</v>
      </c>
      <c r="G107">
        <f>((D108-D107)*(E108-E107))/2+(D108-D107)*E107</f>
        <v>155000000</v>
      </c>
      <c r="AI107" t="s">
        <v>130</v>
      </c>
      <c r="AJ107" t="s">
        <v>91</v>
      </c>
      <c r="AK107">
        <v>1</v>
      </c>
      <c r="AL107">
        <v>7.3</v>
      </c>
      <c r="AM107">
        <v>103.30188679245282</v>
      </c>
      <c r="AO107">
        <v>98.83404198777572</v>
      </c>
    </row>
    <row r="108" spans="2:41" x14ac:dyDescent="0.2">
      <c r="B108" t="s">
        <v>30</v>
      </c>
      <c r="C108" t="str">
        <f t="shared" si="26"/>
        <v>At(Ct)2</v>
      </c>
      <c r="D108">
        <f>C$31</f>
        <v>7</v>
      </c>
      <c r="E108">
        <f t="shared" si="27"/>
        <v>120000000</v>
      </c>
      <c r="G108">
        <f>((D109-D108)*(E109-E108))/2+(D109-D108)*E108</f>
        <v>90000000</v>
      </c>
      <c r="AI108" t="s">
        <v>130</v>
      </c>
      <c r="AJ108" t="s">
        <v>91</v>
      </c>
      <c r="AK108">
        <v>2</v>
      </c>
      <c r="AL108">
        <v>6.7</v>
      </c>
      <c r="AM108">
        <v>94.366197183098606</v>
      </c>
      <c r="AO108">
        <v>92.680728923302865</v>
      </c>
    </row>
    <row r="109" spans="2:41" x14ac:dyDescent="0.2">
      <c r="B109" t="s">
        <v>30</v>
      </c>
      <c r="C109" t="str">
        <f t="shared" si="26"/>
        <v>At(Ct)2</v>
      </c>
      <c r="D109">
        <f>C$32</f>
        <v>8</v>
      </c>
      <c r="E109">
        <f t="shared" si="27"/>
        <v>60000000</v>
      </c>
      <c r="AI109" t="s">
        <v>130</v>
      </c>
      <c r="AJ109" t="s">
        <v>91</v>
      </c>
      <c r="AK109">
        <v>3</v>
      </c>
      <c r="AL109">
        <v>6.4</v>
      </c>
      <c r="AM109">
        <v>90.995260663507111</v>
      </c>
      <c r="AO109">
        <v>262.99058684779521</v>
      </c>
    </row>
    <row r="110" spans="2:41" x14ac:dyDescent="0.2">
      <c r="B110" t="s">
        <v>30</v>
      </c>
      <c r="C110" t="str">
        <f>$N$24</f>
        <v>At(Ct)3</v>
      </c>
      <c r="D110">
        <f>$C$26</f>
        <v>0</v>
      </c>
      <c r="E110">
        <f>N26</f>
        <v>1200000</v>
      </c>
      <c r="F110">
        <f>(E111-E110)</f>
        <v>11800000</v>
      </c>
      <c r="G110">
        <f>((D111-D110)*(E111-E110))/2+(D111-D110)*E110</f>
        <v>7100000</v>
      </c>
      <c r="AI110" t="s">
        <v>130</v>
      </c>
      <c r="AJ110" t="s">
        <v>91</v>
      </c>
      <c r="AK110">
        <v>6</v>
      </c>
      <c r="AL110">
        <v>6.1</v>
      </c>
      <c r="AM110">
        <v>84.331797235023032</v>
      </c>
      <c r="AO110">
        <v>82.687225631729518</v>
      </c>
    </row>
    <row r="111" spans="2:41" x14ac:dyDescent="0.2">
      <c r="B111" t="s">
        <v>30</v>
      </c>
      <c r="C111" t="str">
        <f t="shared" ref="C111:C116" si="28">$N$24</f>
        <v>At(Ct)3</v>
      </c>
      <c r="D111">
        <f>$C$27</f>
        <v>1</v>
      </c>
      <c r="E111">
        <f t="shared" ref="E111:E116" si="29">N27</f>
        <v>13000000</v>
      </c>
      <c r="F111">
        <f>(E113-E111)</f>
        <v>277000000</v>
      </c>
      <c r="G111">
        <f>((D113-D111)*(E113-E111))/2+(D113-D111)*E111</f>
        <v>303000000</v>
      </c>
      <c r="AI111" t="s">
        <v>130</v>
      </c>
      <c r="AJ111" t="s">
        <v>91</v>
      </c>
      <c r="AK111">
        <v>7</v>
      </c>
      <c r="AL111">
        <v>5.7</v>
      </c>
      <c r="AM111">
        <v>81.042654028436019</v>
      </c>
      <c r="AO111">
        <v>81.949898442789433</v>
      </c>
    </row>
    <row r="112" spans="2:41" x14ac:dyDescent="0.2">
      <c r="B112" t="s">
        <v>30</v>
      </c>
      <c r="C112" t="str">
        <f t="shared" si="28"/>
        <v>At(Ct)3</v>
      </c>
      <c r="D112">
        <v>2</v>
      </c>
      <c r="E112">
        <f t="shared" si="29"/>
        <v>200000000</v>
      </c>
      <c r="G112">
        <f>((D114-D113)*(E114-E113))/2+(D114-D113)*E113</f>
        <v>765000000</v>
      </c>
      <c r="AI112" t="s">
        <v>130</v>
      </c>
      <c r="AJ112" t="s">
        <v>91</v>
      </c>
      <c r="AK112">
        <v>8</v>
      </c>
      <c r="AL112">
        <v>5.8</v>
      </c>
      <c r="AM112">
        <v>82.857142857142847</v>
      </c>
    </row>
    <row r="113" spans="2:41" x14ac:dyDescent="0.2">
      <c r="B113" t="s">
        <v>30</v>
      </c>
      <c r="C113" t="str">
        <f t="shared" si="28"/>
        <v>At(Ct)3</v>
      </c>
      <c r="D113">
        <f>C$29</f>
        <v>3</v>
      </c>
      <c r="E113">
        <f t="shared" si="29"/>
        <v>290000000</v>
      </c>
      <c r="G113">
        <f>((D114-D113)*(E114-E113))/2+(D114-D113)*E113</f>
        <v>765000000</v>
      </c>
      <c r="AI113" t="s">
        <v>130</v>
      </c>
      <c r="AJ113" t="s">
        <v>92</v>
      </c>
      <c r="AK113">
        <v>0</v>
      </c>
      <c r="AL113">
        <v>7.3666666666666671</v>
      </c>
      <c r="AM113">
        <v>100</v>
      </c>
      <c r="AO113">
        <v>100.9433962264151</v>
      </c>
    </row>
    <row r="114" spans="2:41" x14ac:dyDescent="0.2">
      <c r="B114" t="s">
        <v>30</v>
      </c>
      <c r="C114" t="str">
        <f t="shared" si="28"/>
        <v>At(Ct)3</v>
      </c>
      <c r="D114">
        <f>C$30</f>
        <v>6</v>
      </c>
      <c r="E114">
        <f t="shared" si="29"/>
        <v>220000000</v>
      </c>
      <c r="G114">
        <f>((D115-D114)*(E115-E114))/2+(D115-D114)*E114</f>
        <v>170000000</v>
      </c>
      <c r="AI114" t="s">
        <v>130</v>
      </c>
      <c r="AJ114" t="s">
        <v>92</v>
      </c>
      <c r="AK114">
        <v>1</v>
      </c>
      <c r="AL114">
        <v>7.2</v>
      </c>
      <c r="AM114">
        <v>101.88679245283019</v>
      </c>
      <c r="AO114">
        <v>97.422269465851713</v>
      </c>
    </row>
    <row r="115" spans="2:41" x14ac:dyDescent="0.2">
      <c r="B115" t="s">
        <v>30</v>
      </c>
      <c r="C115" t="str">
        <f t="shared" si="28"/>
        <v>At(Ct)3</v>
      </c>
      <c r="D115">
        <f>C$31</f>
        <v>7</v>
      </c>
      <c r="E115">
        <f t="shared" si="29"/>
        <v>120000000</v>
      </c>
      <c r="G115">
        <f>((D116-D115)*(E116-E115))/2+(D116-D115)*E115</f>
        <v>110000000</v>
      </c>
      <c r="AI115" t="s">
        <v>130</v>
      </c>
      <c r="AJ115" t="s">
        <v>92</v>
      </c>
      <c r="AK115">
        <v>2</v>
      </c>
      <c r="AL115">
        <v>6.6</v>
      </c>
      <c r="AM115">
        <v>92.957746478873247</v>
      </c>
      <c r="AO115">
        <v>91.26560309725653</v>
      </c>
    </row>
    <row r="116" spans="2:41" x14ac:dyDescent="0.2">
      <c r="B116" t="s">
        <v>30</v>
      </c>
      <c r="C116" t="str">
        <f t="shared" si="28"/>
        <v>At(Ct)3</v>
      </c>
      <c r="D116">
        <f>C$32</f>
        <v>8</v>
      </c>
      <c r="E116">
        <f t="shared" si="29"/>
        <v>100000000</v>
      </c>
      <c r="AI116" t="s">
        <v>130</v>
      </c>
      <c r="AJ116" t="s">
        <v>92</v>
      </c>
      <c r="AK116">
        <v>3</v>
      </c>
      <c r="AL116">
        <v>6.3</v>
      </c>
      <c r="AM116">
        <v>89.5734597156398</v>
      </c>
      <c r="AO116">
        <v>256.71041998820624</v>
      </c>
    </row>
    <row r="117" spans="2:41" x14ac:dyDescent="0.2">
      <c r="B117" t="s">
        <v>30</v>
      </c>
      <c r="C117" t="str">
        <f>$O$24</f>
        <v>At(Ct)4</v>
      </c>
      <c r="D117">
        <f>$C$26</f>
        <v>0</v>
      </c>
      <c r="E117">
        <f>O26</f>
        <v>1200000</v>
      </c>
      <c r="F117">
        <f>(E118-E117)</f>
        <v>6800000</v>
      </c>
      <c r="G117">
        <f>((D118-D117)*(E118-E117))/2+(D118-D117)*E117</f>
        <v>4600000</v>
      </c>
      <c r="AI117" t="s">
        <v>130</v>
      </c>
      <c r="AJ117" t="s">
        <v>92</v>
      </c>
      <c r="AK117">
        <v>6</v>
      </c>
      <c r="AL117">
        <v>5.9</v>
      </c>
      <c r="AM117">
        <v>81.566820276497694</v>
      </c>
      <c r="AO117">
        <v>81.304737152466856</v>
      </c>
    </row>
    <row r="118" spans="2:41" x14ac:dyDescent="0.2">
      <c r="B118" t="s">
        <v>30</v>
      </c>
      <c r="C118" t="str">
        <f t="shared" ref="C118:C123" si="30">$O$24</f>
        <v>At(Ct)4</v>
      </c>
      <c r="D118">
        <f>$C$27</f>
        <v>1</v>
      </c>
      <c r="E118">
        <f t="shared" ref="E118:E123" si="31">O27</f>
        <v>8000000</v>
      </c>
      <c r="F118">
        <f>(E120-E118)</f>
        <v>182000000</v>
      </c>
      <c r="G118">
        <f>((D120-D118)*(E120-E118))/2+(D120-D118)*E118</f>
        <v>198000000</v>
      </c>
      <c r="AI118" t="s">
        <v>130</v>
      </c>
      <c r="AJ118" t="s">
        <v>92</v>
      </c>
      <c r="AK118">
        <v>7</v>
      </c>
      <c r="AL118">
        <v>5.7</v>
      </c>
      <c r="AM118">
        <v>81.042654028436019</v>
      </c>
      <c r="AO118">
        <v>81.235612728503725</v>
      </c>
    </row>
    <row r="119" spans="2:41" x14ac:dyDescent="0.2">
      <c r="B119" t="s">
        <v>30</v>
      </c>
      <c r="C119" t="str">
        <f t="shared" si="30"/>
        <v>At(Ct)4</v>
      </c>
      <c r="D119">
        <v>2</v>
      </c>
      <c r="E119">
        <f t="shared" si="31"/>
        <v>500000000</v>
      </c>
      <c r="G119">
        <f>((D121-D120)*(E121-E120))/2+(D121-D120)*E120</f>
        <v>630000000</v>
      </c>
      <c r="AI119" t="s">
        <v>130</v>
      </c>
      <c r="AJ119" t="s">
        <v>92</v>
      </c>
      <c r="AK119">
        <v>8</v>
      </c>
      <c r="AL119">
        <v>5.7</v>
      </c>
      <c r="AM119">
        <v>81.428571428571431</v>
      </c>
    </row>
    <row r="120" spans="2:41" x14ac:dyDescent="0.2">
      <c r="B120" t="s">
        <v>30</v>
      </c>
      <c r="C120" t="str">
        <f t="shared" si="30"/>
        <v>At(Ct)4</v>
      </c>
      <c r="D120">
        <f>C$29</f>
        <v>3</v>
      </c>
      <c r="E120">
        <f t="shared" si="31"/>
        <v>190000000</v>
      </c>
      <c r="G120">
        <f>((D121-D120)*(E121-E120))/2+(D121-D120)*E120</f>
        <v>630000000</v>
      </c>
      <c r="AI120" t="s">
        <v>130</v>
      </c>
      <c r="AJ120" t="s">
        <v>93</v>
      </c>
      <c r="AK120">
        <v>0</v>
      </c>
      <c r="AL120">
        <v>7.3666666666666671</v>
      </c>
      <c r="AM120">
        <v>100</v>
      </c>
      <c r="AO120">
        <v>100.23584905660377</v>
      </c>
    </row>
    <row r="121" spans="2:41" x14ac:dyDescent="0.2">
      <c r="B121" t="s">
        <v>30</v>
      </c>
      <c r="C121" t="str">
        <f t="shared" si="30"/>
        <v>At(Ct)4</v>
      </c>
      <c r="D121">
        <f>C$30</f>
        <v>6</v>
      </c>
      <c r="E121">
        <f t="shared" si="31"/>
        <v>230000000</v>
      </c>
      <c r="G121">
        <f>((D122-D121)*(E122-E121))/2+(D122-D121)*E121</f>
        <v>195000000</v>
      </c>
      <c r="AI121" t="s">
        <v>130</v>
      </c>
      <c r="AJ121" t="s">
        <v>93</v>
      </c>
      <c r="AK121">
        <v>1</v>
      </c>
      <c r="AL121">
        <v>7.1</v>
      </c>
      <c r="AM121">
        <v>100.47169811320755</v>
      </c>
      <c r="AO121">
        <v>98.827398352378438</v>
      </c>
    </row>
    <row r="122" spans="2:41" x14ac:dyDescent="0.2">
      <c r="B122" t="s">
        <v>30</v>
      </c>
      <c r="C122" t="str">
        <f t="shared" si="30"/>
        <v>At(Ct)4</v>
      </c>
      <c r="D122">
        <f>C$31</f>
        <v>7</v>
      </c>
      <c r="E122">
        <f t="shared" si="31"/>
        <v>160000000</v>
      </c>
      <c r="G122">
        <f>((D123-D122)*(E123-E122))/2+(D123-D122)*E122</f>
        <v>135000000</v>
      </c>
      <c r="AI122" t="s">
        <v>130</v>
      </c>
      <c r="AJ122" t="s">
        <v>93</v>
      </c>
      <c r="AK122">
        <v>2</v>
      </c>
      <c r="AL122">
        <v>6.9</v>
      </c>
      <c r="AM122">
        <v>97.183098591549324</v>
      </c>
      <c r="AO122">
        <v>94.08917962752821</v>
      </c>
    </row>
    <row r="123" spans="2:41" x14ac:dyDescent="0.2">
      <c r="B123" t="s">
        <v>30</v>
      </c>
      <c r="C123" t="str">
        <f t="shared" si="30"/>
        <v>At(Ct)4</v>
      </c>
      <c r="D123">
        <f>C$32</f>
        <v>8</v>
      </c>
      <c r="E123">
        <f t="shared" si="31"/>
        <v>110000000</v>
      </c>
      <c r="AI123" t="s">
        <v>130</v>
      </c>
      <c r="AJ123" t="s">
        <v>93</v>
      </c>
      <c r="AK123">
        <v>3</v>
      </c>
      <c r="AL123">
        <v>6.4</v>
      </c>
      <c r="AM123">
        <v>90.995260663507111</v>
      </c>
      <c r="AO123">
        <v>260.91685412890121</v>
      </c>
    </row>
    <row r="124" spans="2:41" x14ac:dyDescent="0.2">
      <c r="B124" t="s">
        <v>30</v>
      </c>
      <c r="C124" t="str">
        <f>$P$24</f>
        <v>Ct(At)1</v>
      </c>
      <c r="D124">
        <f>$C$26</f>
        <v>0</v>
      </c>
      <c r="E124">
        <f>P26</f>
        <v>1466666.6666666667</v>
      </c>
      <c r="F124">
        <f>(E125-E124)</f>
        <v>-1356666.6666666667</v>
      </c>
      <c r="G124">
        <f>((D125-D124)*(E125-E124))/2+(D125-D124)*E124</f>
        <v>788333.33333333337</v>
      </c>
      <c r="AI124" t="s">
        <v>130</v>
      </c>
      <c r="AJ124" t="s">
        <v>93</v>
      </c>
      <c r="AK124">
        <v>6</v>
      </c>
      <c r="AL124">
        <v>6</v>
      </c>
      <c r="AM124">
        <v>82.94930875576037</v>
      </c>
      <c r="AO124">
        <v>81.995981392098201</v>
      </c>
    </row>
    <row r="125" spans="2:41" x14ac:dyDescent="0.2">
      <c r="B125" t="s">
        <v>30</v>
      </c>
      <c r="C125" t="str">
        <f t="shared" ref="C125:C130" si="32">$P$24</f>
        <v>Ct(At)1</v>
      </c>
      <c r="D125">
        <f>$C$27</f>
        <v>1</v>
      </c>
      <c r="E125">
        <f t="shared" ref="E125:E130" si="33">P27</f>
        <v>110000</v>
      </c>
      <c r="F125">
        <f>(E127-E125)</f>
        <v>3790000</v>
      </c>
      <c r="G125">
        <f>((D127-D125)*(E127-E125))/2+(D127-D125)*E125</f>
        <v>4010000</v>
      </c>
      <c r="AI125" t="s">
        <v>130</v>
      </c>
      <c r="AJ125" t="s">
        <v>93</v>
      </c>
      <c r="AK125">
        <v>7</v>
      </c>
      <c r="AL125">
        <v>5.7</v>
      </c>
      <c r="AM125">
        <v>81.042654028436019</v>
      </c>
      <c r="AO125">
        <v>80.521327014218002</v>
      </c>
    </row>
    <row r="126" spans="2:41" x14ac:dyDescent="0.2">
      <c r="B126" t="s">
        <v>30</v>
      </c>
      <c r="C126" t="str">
        <f t="shared" si="32"/>
        <v>Ct(At)1</v>
      </c>
      <c r="D126">
        <v>2</v>
      </c>
      <c r="E126">
        <f t="shared" si="33"/>
        <v>3600000</v>
      </c>
      <c r="G126">
        <f>((D128-D127)*(E128-E127))/2+(D128-D127)*E127</f>
        <v>14850000</v>
      </c>
      <c r="AI126" t="s">
        <v>130</v>
      </c>
      <c r="AJ126" t="s">
        <v>93</v>
      </c>
      <c r="AK126">
        <v>8</v>
      </c>
      <c r="AL126">
        <v>5.6</v>
      </c>
      <c r="AM126">
        <v>80</v>
      </c>
    </row>
    <row r="127" spans="2:41" x14ac:dyDescent="0.2">
      <c r="B127" t="s">
        <v>30</v>
      </c>
      <c r="C127" t="str">
        <f t="shared" si="32"/>
        <v>Ct(At)1</v>
      </c>
      <c r="D127">
        <f>C$29</f>
        <v>3</v>
      </c>
      <c r="E127">
        <f t="shared" si="33"/>
        <v>3900000</v>
      </c>
      <c r="G127">
        <f>((D128-D127)*(E128-E127))/2+(D128-D127)*E127</f>
        <v>14850000</v>
      </c>
      <c r="AI127" t="s">
        <v>136</v>
      </c>
      <c r="AJ127" t="s">
        <v>96</v>
      </c>
      <c r="AK127">
        <v>0</v>
      </c>
      <c r="AL127">
        <v>7.3666666666666671</v>
      </c>
      <c r="AM127">
        <v>100</v>
      </c>
      <c r="AO127">
        <v>100</v>
      </c>
    </row>
    <row r="128" spans="2:41" x14ac:dyDescent="0.2">
      <c r="B128" t="s">
        <v>30</v>
      </c>
      <c r="C128" t="str">
        <f t="shared" si="32"/>
        <v>Ct(At)1</v>
      </c>
      <c r="D128">
        <f>C$30</f>
        <v>6</v>
      </c>
      <c r="E128">
        <f t="shared" si="33"/>
        <v>6000000</v>
      </c>
      <c r="G128">
        <f>((D129-D128)*(E129-E128))/2+(D129-D128)*E128</f>
        <v>5550000</v>
      </c>
      <c r="AI128" t="s">
        <v>136</v>
      </c>
      <c r="AJ128" t="s">
        <v>96</v>
      </c>
      <c r="AK128">
        <v>1</v>
      </c>
      <c r="AL128">
        <v>7.0666666666666664</v>
      </c>
      <c r="AM128">
        <v>100</v>
      </c>
      <c r="AO128">
        <v>100</v>
      </c>
    </row>
    <row r="129" spans="2:41" x14ac:dyDescent="0.2">
      <c r="B129" t="s">
        <v>30</v>
      </c>
      <c r="C129" t="str">
        <f t="shared" si="32"/>
        <v>Ct(At)1</v>
      </c>
      <c r="D129">
        <f>C$31</f>
        <v>7</v>
      </c>
      <c r="E129">
        <f t="shared" si="33"/>
        <v>5100000</v>
      </c>
      <c r="G129">
        <f>((D130-D129)*(E130-E129))/2+(D130-D129)*E129</f>
        <v>5200000</v>
      </c>
      <c r="AI129" t="s">
        <v>136</v>
      </c>
      <c r="AJ129" t="s">
        <v>96</v>
      </c>
      <c r="AK129">
        <v>2</v>
      </c>
      <c r="AL129">
        <v>7.0999999999999988</v>
      </c>
      <c r="AM129">
        <v>100</v>
      </c>
      <c r="AO129">
        <v>100</v>
      </c>
    </row>
    <row r="130" spans="2:41" x14ac:dyDescent="0.2">
      <c r="B130" t="s">
        <v>30</v>
      </c>
      <c r="C130" t="str">
        <f t="shared" si="32"/>
        <v>Ct(At)1</v>
      </c>
      <c r="D130">
        <f>C$32</f>
        <v>8</v>
      </c>
      <c r="E130">
        <f t="shared" si="33"/>
        <v>5300000</v>
      </c>
      <c r="AI130" t="s">
        <v>136</v>
      </c>
      <c r="AJ130" t="s">
        <v>96</v>
      </c>
      <c r="AK130">
        <v>3</v>
      </c>
      <c r="AL130">
        <v>7.0333333333333341</v>
      </c>
      <c r="AM130">
        <v>100</v>
      </c>
      <c r="AO130">
        <v>300</v>
      </c>
    </row>
    <row r="131" spans="2:41" x14ac:dyDescent="0.2">
      <c r="B131" t="s">
        <v>30</v>
      </c>
      <c r="C131" t="str">
        <f>$Q$24</f>
        <v>Ct(At)2</v>
      </c>
      <c r="D131">
        <f>$C$26</f>
        <v>0</v>
      </c>
      <c r="E131">
        <f>Q26</f>
        <v>1466666.6666666667</v>
      </c>
      <c r="F131">
        <f>(E132-E131)</f>
        <v>-1306666.6666666667</v>
      </c>
      <c r="G131">
        <f>((D132-D131)*(E132-E131))/2+(D132-D131)*E131</f>
        <v>813333.33333333337</v>
      </c>
      <c r="AI131" t="s">
        <v>136</v>
      </c>
      <c r="AJ131" t="s">
        <v>96</v>
      </c>
      <c r="AK131">
        <v>6</v>
      </c>
      <c r="AL131">
        <v>7.2333333333333334</v>
      </c>
      <c r="AM131">
        <v>100</v>
      </c>
      <c r="AO131">
        <v>100</v>
      </c>
    </row>
    <row r="132" spans="2:41" x14ac:dyDescent="0.2">
      <c r="B132" t="s">
        <v>30</v>
      </c>
      <c r="C132" t="str">
        <f t="shared" ref="C132:C137" si="34">$Q$24</f>
        <v>Ct(At)2</v>
      </c>
      <c r="D132">
        <f>$C$27</f>
        <v>1</v>
      </c>
      <c r="E132">
        <f t="shared" ref="E132:E137" si="35">Q27</f>
        <v>160000</v>
      </c>
      <c r="F132">
        <f>(E134-E132)</f>
        <v>4640000</v>
      </c>
      <c r="G132">
        <f>((D134-D132)*(E134-E132))/2+(D134-D132)*E132</f>
        <v>4960000</v>
      </c>
      <c r="AI132" t="s">
        <v>136</v>
      </c>
      <c r="AJ132" t="s">
        <v>96</v>
      </c>
      <c r="AK132">
        <v>7</v>
      </c>
      <c r="AL132">
        <v>7.0333333333333341</v>
      </c>
      <c r="AM132">
        <v>100</v>
      </c>
      <c r="AO132">
        <v>100</v>
      </c>
    </row>
    <row r="133" spans="2:41" x14ac:dyDescent="0.2">
      <c r="B133" t="s">
        <v>30</v>
      </c>
      <c r="C133" t="str">
        <f t="shared" si="34"/>
        <v>Ct(At)2</v>
      </c>
      <c r="D133">
        <v>2</v>
      </c>
      <c r="E133">
        <f t="shared" si="35"/>
        <v>3800000</v>
      </c>
      <c r="G133">
        <f>((D135-D134)*(E135-E134))/2+(D135-D134)*E134</f>
        <v>14700000</v>
      </c>
      <c r="AI133" t="s">
        <v>136</v>
      </c>
      <c r="AJ133" t="s">
        <v>96</v>
      </c>
      <c r="AK133">
        <v>8</v>
      </c>
      <c r="AL133">
        <v>7</v>
      </c>
      <c r="AM133">
        <v>100</v>
      </c>
    </row>
    <row r="134" spans="2:41" x14ac:dyDescent="0.2">
      <c r="B134" t="s">
        <v>30</v>
      </c>
      <c r="C134" t="str">
        <f t="shared" si="34"/>
        <v>Ct(At)2</v>
      </c>
      <c r="D134">
        <f>C$29</f>
        <v>3</v>
      </c>
      <c r="E134">
        <f t="shared" si="35"/>
        <v>4800000</v>
      </c>
      <c r="G134">
        <f>((D135-D134)*(E135-E134))/2+(D135-D134)*E134</f>
        <v>14700000</v>
      </c>
    </row>
    <row r="135" spans="2:41" x14ac:dyDescent="0.2">
      <c r="B135" t="s">
        <v>30</v>
      </c>
      <c r="C135" t="str">
        <f t="shared" si="34"/>
        <v>Ct(At)2</v>
      </c>
      <c r="D135">
        <f>C$30</f>
        <v>6</v>
      </c>
      <c r="E135">
        <f t="shared" si="35"/>
        <v>5000000</v>
      </c>
      <c r="G135">
        <f>((D136-D135)*(E136-E135))/2+(D136-D135)*E135</f>
        <v>4950000</v>
      </c>
    </row>
    <row r="136" spans="2:41" x14ac:dyDescent="0.2">
      <c r="B136" t="s">
        <v>30</v>
      </c>
      <c r="C136" t="str">
        <f t="shared" si="34"/>
        <v>Ct(At)2</v>
      </c>
      <c r="D136">
        <f>C$31</f>
        <v>7</v>
      </c>
      <c r="E136">
        <f t="shared" si="35"/>
        <v>4900000</v>
      </c>
      <c r="G136">
        <f>((D137-D136)*(E137-E136))/2+(D137-D136)*E136</f>
        <v>3300000</v>
      </c>
    </row>
    <row r="137" spans="2:41" x14ac:dyDescent="0.2">
      <c r="B137" t="s">
        <v>30</v>
      </c>
      <c r="C137" t="str">
        <f t="shared" si="34"/>
        <v>Ct(At)2</v>
      </c>
      <c r="D137">
        <f>C$32</f>
        <v>8</v>
      </c>
      <c r="E137">
        <f t="shared" si="35"/>
        <v>1700000</v>
      </c>
    </row>
    <row r="138" spans="2:41" x14ac:dyDescent="0.2">
      <c r="B138" t="s">
        <v>30</v>
      </c>
      <c r="C138" t="str">
        <f>$R$24</f>
        <v>Ct(At)3</v>
      </c>
      <c r="D138">
        <f>$C$26</f>
        <v>0</v>
      </c>
      <c r="E138">
        <f>R26</f>
        <v>1466666.6666666667</v>
      </c>
      <c r="F138">
        <f>(E139-E138)</f>
        <v>-1286666.6666666667</v>
      </c>
      <c r="G138">
        <f>((D139-D138)*(E139-E138))/2+(D139-D138)*E138</f>
        <v>823333.33333333337</v>
      </c>
    </row>
    <row r="139" spans="2:41" x14ac:dyDescent="0.2">
      <c r="B139" t="s">
        <v>30</v>
      </c>
      <c r="C139" t="str">
        <f t="shared" ref="C139:C144" si="36">$R$24</f>
        <v>Ct(At)3</v>
      </c>
      <c r="D139">
        <f>$C$27</f>
        <v>1</v>
      </c>
      <c r="E139">
        <f t="shared" ref="E139:E144" si="37">R27</f>
        <v>180000</v>
      </c>
      <c r="F139">
        <f>(E141-E139)</f>
        <v>5220000</v>
      </c>
      <c r="G139">
        <f>((D141-D139)*(E141-E139))/2+(D141-D139)*E139</f>
        <v>5580000</v>
      </c>
    </row>
    <row r="140" spans="2:41" x14ac:dyDescent="0.2">
      <c r="B140" t="s">
        <v>30</v>
      </c>
      <c r="C140" t="str">
        <f t="shared" si="36"/>
        <v>Ct(At)3</v>
      </c>
      <c r="D140">
        <v>2</v>
      </c>
      <c r="E140">
        <f t="shared" si="37"/>
        <v>5500000</v>
      </c>
      <c r="G140">
        <f>((D142-D141)*(E142-E141))/2+(D142-D141)*E141</f>
        <v>16350000</v>
      </c>
    </row>
    <row r="141" spans="2:41" x14ac:dyDescent="0.2">
      <c r="B141" t="s">
        <v>30</v>
      </c>
      <c r="C141" t="str">
        <f t="shared" si="36"/>
        <v>Ct(At)3</v>
      </c>
      <c r="D141">
        <f>C$29</f>
        <v>3</v>
      </c>
      <c r="E141">
        <f t="shared" si="37"/>
        <v>5400000</v>
      </c>
      <c r="G141">
        <f>((D142-D141)*(E142-E141))/2+(D142-D141)*E141</f>
        <v>16350000</v>
      </c>
    </row>
    <row r="142" spans="2:41" x14ac:dyDescent="0.2">
      <c r="B142" t="s">
        <v>30</v>
      </c>
      <c r="C142" t="str">
        <f t="shared" si="36"/>
        <v>Ct(At)3</v>
      </c>
      <c r="D142">
        <f>C$30</f>
        <v>6</v>
      </c>
      <c r="E142">
        <f t="shared" si="37"/>
        <v>5500000</v>
      </c>
      <c r="G142">
        <f>((D143-D142)*(E143-E142))/2+(D143-D142)*E142</f>
        <v>5850000</v>
      </c>
    </row>
    <row r="143" spans="2:41" x14ac:dyDescent="0.2">
      <c r="B143" t="s">
        <v>30</v>
      </c>
      <c r="C143" t="str">
        <f t="shared" si="36"/>
        <v>Ct(At)3</v>
      </c>
      <c r="D143">
        <f>C$31</f>
        <v>7</v>
      </c>
      <c r="E143">
        <f t="shared" si="37"/>
        <v>6200000</v>
      </c>
      <c r="G143">
        <f>((D144-D143)*(E144-E143))/2+(D144-D143)*E143</f>
        <v>3650000</v>
      </c>
    </row>
    <row r="144" spans="2:41" x14ac:dyDescent="0.2">
      <c r="B144" t="s">
        <v>30</v>
      </c>
      <c r="C144" t="str">
        <f t="shared" si="36"/>
        <v>Ct(At)3</v>
      </c>
      <c r="D144">
        <f>C$32</f>
        <v>8</v>
      </c>
      <c r="E144">
        <f t="shared" si="37"/>
        <v>1100000</v>
      </c>
    </row>
    <row r="145" spans="2:7" x14ac:dyDescent="0.2">
      <c r="B145" t="s">
        <v>30</v>
      </c>
      <c r="C145" t="str">
        <f>$S$24</f>
        <v>Ct(At)4</v>
      </c>
      <c r="D145">
        <f>$C$26</f>
        <v>0</v>
      </c>
      <c r="E145">
        <f>S26</f>
        <v>1466666.6666666667</v>
      </c>
      <c r="F145">
        <f>(E146-E145)</f>
        <v>-1286666.6666666667</v>
      </c>
      <c r="G145">
        <f>((D146-D145)*(E146-E145))/2+(D146-D145)*E145</f>
        <v>823333.33333333337</v>
      </c>
    </row>
    <row r="146" spans="2:7" x14ac:dyDescent="0.2">
      <c r="B146" t="s">
        <v>30</v>
      </c>
      <c r="C146" t="str">
        <f t="shared" ref="C146:C151" si="38">$S$24</f>
        <v>Ct(At)4</v>
      </c>
      <c r="D146">
        <f>$C$27</f>
        <v>1</v>
      </c>
      <c r="E146">
        <f t="shared" ref="E146:E151" si="39">S27</f>
        <v>180000</v>
      </c>
      <c r="F146">
        <f>(E148-E146)</f>
        <v>3020000</v>
      </c>
      <c r="G146">
        <f>((D148-D146)*(E148-E146))/2+(D148-D146)*E146</f>
        <v>3380000</v>
      </c>
    </row>
    <row r="147" spans="2:7" x14ac:dyDescent="0.2">
      <c r="B147" t="s">
        <v>30</v>
      </c>
      <c r="C147" t="str">
        <f t="shared" si="38"/>
        <v>Ct(At)4</v>
      </c>
      <c r="D147">
        <v>2</v>
      </c>
      <c r="E147">
        <f t="shared" si="39"/>
        <v>4900000</v>
      </c>
      <c r="G147">
        <f>((D149-D148)*(E149-E148))/2+(D149-D148)*E148</f>
        <v>10950000</v>
      </c>
    </row>
    <row r="148" spans="2:7" x14ac:dyDescent="0.2">
      <c r="B148" t="s">
        <v>30</v>
      </c>
      <c r="C148" t="str">
        <f t="shared" si="38"/>
        <v>Ct(At)4</v>
      </c>
      <c r="D148">
        <f>C$29</f>
        <v>3</v>
      </c>
      <c r="E148">
        <f t="shared" si="39"/>
        <v>3200000</v>
      </c>
      <c r="G148">
        <f>((D149-D148)*(E149-E148))/2+(D149-D148)*E148</f>
        <v>10950000</v>
      </c>
    </row>
    <row r="149" spans="2:7" x14ac:dyDescent="0.2">
      <c r="B149" t="s">
        <v>30</v>
      </c>
      <c r="C149" t="str">
        <f t="shared" si="38"/>
        <v>Ct(At)4</v>
      </c>
      <c r="D149">
        <f>C$30</f>
        <v>6</v>
      </c>
      <c r="E149">
        <f t="shared" si="39"/>
        <v>4100000</v>
      </c>
      <c r="G149">
        <f>((D150-D149)*(E150-E149))/2+(D150-D149)*E149</f>
        <v>4250000</v>
      </c>
    </row>
    <row r="150" spans="2:7" x14ac:dyDescent="0.2">
      <c r="B150" t="s">
        <v>30</v>
      </c>
      <c r="C150" t="str">
        <f t="shared" si="38"/>
        <v>Ct(At)4</v>
      </c>
      <c r="D150">
        <f>C$31</f>
        <v>7</v>
      </c>
      <c r="E150">
        <f t="shared" si="39"/>
        <v>4400000</v>
      </c>
      <c r="G150">
        <f>((D151-D150)*(E151-E150))/2+(D151-D150)*E150</f>
        <v>3750000</v>
      </c>
    </row>
    <row r="151" spans="2:7" x14ac:dyDescent="0.2">
      <c r="B151" t="s">
        <v>30</v>
      </c>
      <c r="C151" t="str">
        <f t="shared" si="38"/>
        <v>Ct(At)4</v>
      </c>
      <c r="D151">
        <f>C$32</f>
        <v>8</v>
      </c>
      <c r="E151">
        <f t="shared" si="39"/>
        <v>3100000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ReadMe</vt:lpstr>
      <vt:lpstr>At11-Ct21</vt:lpstr>
      <vt:lpstr>At11-Ct22</vt:lpstr>
      <vt:lpstr>At11-Ct23</vt:lpstr>
      <vt:lpstr>At11-Ct24</vt:lpstr>
      <vt:lpstr>At11-Ct25</vt:lpstr>
      <vt:lpstr>At12-Ct21 biorep1</vt:lpstr>
      <vt:lpstr>At12-Ct21 biorep2</vt:lpstr>
      <vt:lpstr>At12-Ct22 biorep1</vt:lpstr>
      <vt:lpstr>At12-Ct22 biorep2</vt:lpstr>
      <vt:lpstr>At12-Ct23</vt:lpstr>
      <vt:lpstr>At12-Ct24</vt:lpstr>
      <vt:lpstr>At12-Ct25</vt:lpstr>
      <vt:lpstr>At41-Ct41</vt:lpstr>
      <vt:lpstr>At42-Ct42</vt:lpstr>
      <vt:lpstr>At43-Ct43 biorep1</vt:lpstr>
      <vt:lpstr>At43-Ct43 biorep2</vt:lpstr>
      <vt:lpstr>At43-Ct43 biorep3 (onlyCFU)</vt:lpstr>
      <vt:lpstr>At44-Ct44</vt:lpstr>
      <vt:lpstr>At45-Ct45</vt:lpstr>
      <vt:lpstr>transfer At21-Ct21 biorep1</vt:lpstr>
      <vt:lpstr>transfer At21 -Ct21 biorep2</vt:lpstr>
      <vt:lpstr>transfer At21-Ct22</vt:lpstr>
      <vt:lpstr>transfer At12-Ct21</vt:lpstr>
      <vt:lpstr>transfer At12-Ct22</vt:lpstr>
    </vt:vector>
  </TitlesOfParts>
  <Company>UNIL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DMF-Room2408</dc:creator>
  <cp:lastModifiedBy>Sara Mitri</cp:lastModifiedBy>
  <dcterms:created xsi:type="dcterms:W3CDTF">2019-12-12T13:21:36Z</dcterms:created>
  <dcterms:modified xsi:type="dcterms:W3CDTF">2024-02-22T15:38:18Z</dcterms:modified>
</cp:coreProperties>
</file>